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7995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D4" i="2" l="1"/>
  <c r="D3" i="2" s="1"/>
  <c r="D7" i="2"/>
  <c r="D9" i="2"/>
  <c r="D15" i="2"/>
  <c r="D13" i="2" s="1"/>
  <c r="D23" i="2"/>
  <c r="D21" i="2" s="1"/>
  <c r="D32" i="2"/>
  <c r="D41" i="2" s="1"/>
  <c r="D20" i="2" l="1"/>
  <c r="D29" i="2" s="1"/>
  <c r="D42" i="2" s="1"/>
  <c r="K14" i="2"/>
  <c r="C7" i="2"/>
  <c r="C9" i="2"/>
  <c r="C4" i="2"/>
  <c r="C15" i="2"/>
  <c r="C13" i="2" s="1"/>
  <c r="E15" i="2"/>
  <c r="E13" i="2" s="1"/>
  <c r="E9" i="2"/>
  <c r="C3" i="2" l="1"/>
  <c r="F27" i="2"/>
  <c r="K5" i="2" l="1"/>
  <c r="K6" i="2"/>
  <c r="K8" i="2"/>
  <c r="K10" i="2"/>
  <c r="K11" i="2"/>
  <c r="K12" i="2"/>
  <c r="K16" i="2"/>
  <c r="K17" i="2"/>
  <c r="K18" i="2"/>
  <c r="K19" i="2"/>
  <c r="K22" i="2"/>
  <c r="K24" i="2"/>
  <c r="K25" i="2"/>
  <c r="K26" i="2"/>
  <c r="K27" i="2"/>
  <c r="K28" i="2"/>
  <c r="K31" i="2"/>
  <c r="K33" i="2"/>
  <c r="K36" i="2"/>
  <c r="K37" i="2"/>
  <c r="K40" i="2"/>
  <c r="J5" i="2"/>
  <c r="J6" i="2"/>
  <c r="J8" i="2"/>
  <c r="J10" i="2"/>
  <c r="J11" i="2"/>
  <c r="J12" i="2"/>
  <c r="J14" i="2"/>
  <c r="J16" i="2"/>
  <c r="J17" i="2"/>
  <c r="J18" i="2"/>
  <c r="J19" i="2"/>
  <c r="J22" i="2"/>
  <c r="J24" i="2"/>
  <c r="J25" i="2"/>
  <c r="J26" i="2"/>
  <c r="J27" i="2"/>
  <c r="J28" i="2"/>
  <c r="J30" i="2"/>
  <c r="J31" i="2"/>
  <c r="J33" i="2"/>
  <c r="J34" i="2"/>
  <c r="J35" i="2"/>
  <c r="J36" i="2"/>
  <c r="J37" i="2"/>
  <c r="J38" i="2"/>
  <c r="J39" i="2"/>
  <c r="J40" i="2"/>
  <c r="C23" i="2"/>
  <c r="C21" i="2" s="1"/>
  <c r="C32" i="2"/>
  <c r="C41" i="2" s="1"/>
  <c r="C20" i="2" l="1"/>
  <c r="C29" i="2" s="1"/>
  <c r="C42" i="2" s="1"/>
  <c r="F10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H33" i="2"/>
  <c r="G33" i="2"/>
  <c r="E32" i="2"/>
  <c r="B32" i="2"/>
  <c r="B41" i="2" s="1"/>
  <c r="I31" i="2"/>
  <c r="H31" i="2"/>
  <c r="G31" i="2"/>
  <c r="F31" i="2"/>
  <c r="I30" i="2"/>
  <c r="G30" i="2"/>
  <c r="I28" i="2"/>
  <c r="G28" i="2"/>
  <c r="F28" i="2"/>
  <c r="I27" i="2"/>
  <c r="G27" i="2"/>
  <c r="I26" i="2"/>
  <c r="G26" i="2"/>
  <c r="F26" i="2"/>
  <c r="I25" i="2"/>
  <c r="H25" i="2"/>
  <c r="G25" i="2"/>
  <c r="F25" i="2"/>
  <c r="I24" i="2"/>
  <c r="H24" i="2"/>
  <c r="G24" i="2"/>
  <c r="F24" i="2"/>
  <c r="E23" i="2"/>
  <c r="E21" i="2" s="1"/>
  <c r="B23" i="2"/>
  <c r="I22" i="2"/>
  <c r="H22" i="2"/>
  <c r="G22" i="2"/>
  <c r="F22" i="2"/>
  <c r="B21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B15" i="2"/>
  <c r="B13" i="2" s="1"/>
  <c r="I14" i="2"/>
  <c r="G14" i="2"/>
  <c r="I12" i="2"/>
  <c r="H12" i="2"/>
  <c r="G12" i="2"/>
  <c r="F12" i="2"/>
  <c r="I11" i="2"/>
  <c r="H11" i="2"/>
  <c r="G11" i="2"/>
  <c r="F11" i="2"/>
  <c r="I10" i="2"/>
  <c r="G10" i="2"/>
  <c r="B9" i="2"/>
  <c r="I8" i="2"/>
  <c r="H8" i="2"/>
  <c r="G8" i="2"/>
  <c r="F8" i="2"/>
  <c r="F7" i="2"/>
  <c r="J7" i="2" s="1"/>
  <c r="B7" i="2"/>
  <c r="H7" i="2" s="1"/>
  <c r="I6" i="2"/>
  <c r="H6" i="2"/>
  <c r="G6" i="2"/>
  <c r="F6" i="2"/>
  <c r="I5" i="2"/>
  <c r="H5" i="2"/>
  <c r="G5" i="2"/>
  <c r="F5" i="2"/>
  <c r="B4" i="2"/>
  <c r="B3" i="2" l="1"/>
  <c r="I7" i="2"/>
  <c r="H23" i="2"/>
  <c r="B20" i="2"/>
  <c r="B29" i="2" s="1"/>
  <c r="B42" i="2" s="1"/>
  <c r="H32" i="2"/>
  <c r="K32" i="2"/>
  <c r="J32" i="2"/>
  <c r="K23" i="2"/>
  <c r="J23" i="2"/>
  <c r="K21" i="2"/>
  <c r="J21" i="2"/>
  <c r="H15" i="2"/>
  <c r="J15" i="2"/>
  <c r="K15" i="2"/>
  <c r="J9" i="2"/>
  <c r="K9" i="2"/>
  <c r="H4" i="2"/>
  <c r="K4" i="2"/>
  <c r="J4" i="2"/>
  <c r="I23" i="2"/>
  <c r="H21" i="2"/>
  <c r="H9" i="2"/>
  <c r="I32" i="2"/>
  <c r="E41" i="2"/>
  <c r="I41" i="2" s="1"/>
  <c r="I4" i="2"/>
  <c r="G9" i="2"/>
  <c r="I15" i="2"/>
  <c r="G21" i="2"/>
  <c r="I21" i="2"/>
  <c r="F23" i="2"/>
  <c r="G32" i="2"/>
  <c r="G4" i="2"/>
  <c r="I9" i="2"/>
  <c r="G15" i="2"/>
  <c r="E3" i="2"/>
  <c r="F4" i="2"/>
  <c r="G7" i="2"/>
  <c r="K7" i="2" s="1"/>
  <c r="F9" i="2"/>
  <c r="F15" i="2"/>
  <c r="F21" i="2"/>
  <c r="G23" i="2"/>
  <c r="H37" i="1"/>
  <c r="H38" i="1"/>
  <c r="H39" i="1"/>
  <c r="H40" i="1"/>
  <c r="F37" i="1"/>
  <c r="F38" i="1"/>
  <c r="F39" i="1"/>
  <c r="F40" i="1"/>
  <c r="F27" i="1"/>
  <c r="H27" i="1"/>
  <c r="D41" i="1"/>
  <c r="D23" i="1"/>
  <c r="E23" i="1" s="1"/>
  <c r="D7" i="1"/>
  <c r="H7" i="1" s="1"/>
  <c r="B42" i="1"/>
  <c r="C32" i="1"/>
  <c r="D32" i="1"/>
  <c r="B32" i="1"/>
  <c r="B41" i="1"/>
  <c r="C41" i="1"/>
  <c r="B23" i="1"/>
  <c r="B4" i="1"/>
  <c r="H5" i="1"/>
  <c r="H6" i="1"/>
  <c r="H8" i="1"/>
  <c r="H10" i="1"/>
  <c r="H11" i="1"/>
  <c r="H12" i="1"/>
  <c r="H14" i="1"/>
  <c r="H16" i="1"/>
  <c r="H17" i="1"/>
  <c r="H18" i="1"/>
  <c r="H19" i="1"/>
  <c r="H22" i="1"/>
  <c r="H24" i="1"/>
  <c r="H25" i="1"/>
  <c r="H26" i="1"/>
  <c r="H28" i="1"/>
  <c r="H30" i="1"/>
  <c r="H31" i="1"/>
  <c r="H33" i="1"/>
  <c r="H34" i="1"/>
  <c r="H35" i="1"/>
  <c r="H36" i="1"/>
  <c r="G5" i="1"/>
  <c r="G6" i="1"/>
  <c r="G8" i="1"/>
  <c r="G11" i="1"/>
  <c r="G12" i="1"/>
  <c r="G16" i="1"/>
  <c r="G17" i="1"/>
  <c r="G18" i="1"/>
  <c r="G19" i="1"/>
  <c r="G22" i="1"/>
  <c r="G24" i="1"/>
  <c r="G25" i="1"/>
  <c r="G26" i="1"/>
  <c r="G28" i="1"/>
  <c r="G31" i="1"/>
  <c r="G33" i="1"/>
  <c r="F5" i="1"/>
  <c r="F6" i="1"/>
  <c r="F8" i="1"/>
  <c r="F10" i="1"/>
  <c r="F11" i="1"/>
  <c r="F12" i="1"/>
  <c r="F14" i="1"/>
  <c r="F16" i="1"/>
  <c r="F17" i="1"/>
  <c r="F18" i="1"/>
  <c r="F19" i="1"/>
  <c r="F22" i="1"/>
  <c r="F24" i="1"/>
  <c r="F25" i="1"/>
  <c r="F26" i="1"/>
  <c r="F28" i="1"/>
  <c r="F30" i="1"/>
  <c r="F31" i="1"/>
  <c r="F33" i="1"/>
  <c r="F34" i="1"/>
  <c r="F35" i="1"/>
  <c r="F36" i="1"/>
  <c r="E5" i="1"/>
  <c r="E6" i="1"/>
  <c r="E8" i="1"/>
  <c r="E11" i="1"/>
  <c r="E12" i="1"/>
  <c r="E16" i="1"/>
  <c r="E17" i="1"/>
  <c r="E18" i="1"/>
  <c r="E19" i="1"/>
  <c r="E22" i="1"/>
  <c r="E24" i="1"/>
  <c r="E25" i="1"/>
  <c r="E26" i="1"/>
  <c r="E28" i="1"/>
  <c r="E31" i="1"/>
  <c r="C23" i="1"/>
  <c r="B21" i="1"/>
  <c r="C15" i="1"/>
  <c r="C13" i="1"/>
  <c r="D15" i="1"/>
  <c r="D13" i="1" s="1"/>
  <c r="B15" i="1"/>
  <c r="B13" i="1"/>
  <c r="C9" i="1"/>
  <c r="D9" i="1"/>
  <c r="E9" i="1" s="1"/>
  <c r="C7" i="1"/>
  <c r="G7" i="1"/>
  <c r="C4" i="1"/>
  <c r="D4" i="1"/>
  <c r="G4" i="1" s="1"/>
  <c r="C3" i="1"/>
  <c r="B9" i="1"/>
  <c r="B7" i="1"/>
  <c r="F4" i="1"/>
  <c r="C21" i="1"/>
  <c r="E15" i="1"/>
  <c r="F9" i="1"/>
  <c r="H9" i="1"/>
  <c r="B3" i="1"/>
  <c r="B20" i="1"/>
  <c r="B29" i="1"/>
  <c r="F41" i="2" l="1"/>
  <c r="H41" i="2"/>
  <c r="K41" i="2"/>
  <c r="J41" i="2"/>
  <c r="K13" i="2"/>
  <c r="J13" i="2"/>
  <c r="K3" i="2"/>
  <c r="J3" i="2"/>
  <c r="G41" i="2"/>
  <c r="I13" i="2"/>
  <c r="G13" i="2"/>
  <c r="H13" i="2"/>
  <c r="F13" i="2"/>
  <c r="E20" i="2"/>
  <c r="I3" i="2"/>
  <c r="G3" i="2"/>
  <c r="H3" i="2"/>
  <c r="F3" i="2"/>
  <c r="H41" i="1"/>
  <c r="F23" i="1"/>
  <c r="D21" i="1"/>
  <c r="H21" i="1" s="1"/>
  <c r="H23" i="1"/>
  <c r="G23" i="1"/>
  <c r="F21" i="1"/>
  <c r="G21" i="1"/>
  <c r="E21" i="1"/>
  <c r="F32" i="1"/>
  <c r="G32" i="1"/>
  <c r="H32" i="1"/>
  <c r="E41" i="1"/>
  <c r="F41" i="1"/>
  <c r="G41" i="1"/>
  <c r="H13" i="1"/>
  <c r="G13" i="1"/>
  <c r="H15" i="1"/>
  <c r="G15" i="1"/>
  <c r="F15" i="1"/>
  <c r="F13" i="1"/>
  <c r="G9" i="1"/>
  <c r="E7" i="1"/>
  <c r="F7" i="1"/>
  <c r="E4" i="1"/>
  <c r="H4" i="1"/>
  <c r="D3" i="1"/>
  <c r="E3" i="1" s="1"/>
  <c r="E13" i="1"/>
  <c r="C20" i="1"/>
  <c r="K20" i="2" l="1"/>
  <c r="J20" i="2"/>
  <c r="I20" i="2"/>
  <c r="G20" i="2"/>
  <c r="E29" i="2"/>
  <c r="H20" i="2"/>
  <c r="F20" i="2"/>
  <c r="F3" i="1"/>
  <c r="H3" i="1"/>
  <c r="D20" i="1"/>
  <c r="E20" i="1" s="1"/>
  <c r="G3" i="1"/>
  <c r="C29" i="1"/>
  <c r="C42" i="1" s="1"/>
  <c r="J29" i="2" l="1"/>
  <c r="K29" i="2"/>
  <c r="E42" i="2"/>
  <c r="H29" i="2"/>
  <c r="F29" i="2"/>
  <c r="I29" i="2"/>
  <c r="I42" i="2" s="1"/>
  <c r="G29" i="2"/>
  <c r="G42" i="2" s="1"/>
  <c r="F20" i="1"/>
  <c r="G20" i="1"/>
  <c r="D29" i="1"/>
  <c r="H20" i="1"/>
  <c r="F29" i="1"/>
  <c r="F42" i="1" s="1"/>
  <c r="K42" i="2" l="1"/>
  <c r="J42" i="2"/>
  <c r="H42" i="2"/>
  <c r="F42" i="2"/>
  <c r="D42" i="1"/>
  <c r="H29" i="1"/>
  <c r="H42" i="1" s="1"/>
  <c r="G29" i="1"/>
  <c r="E29" i="1"/>
  <c r="G42" i="1" l="1"/>
  <c r="E42" i="1"/>
</calcChain>
</file>

<file path=xl/sharedStrings.xml><?xml version="1.0" encoding="utf-8"?>
<sst xmlns="http://schemas.openxmlformats.org/spreadsheetml/2006/main" count="99" uniqueCount="54">
  <si>
    <t>Заплановано на рік</t>
  </si>
  <si>
    <t>План на І рівріччя</t>
  </si>
  <si>
    <t>Фактично за І півріччя</t>
  </si>
  <si>
    <t>% виконання</t>
  </si>
  <si>
    <t>відхилення(+,-)</t>
  </si>
  <si>
    <t>% виконання до річного</t>
  </si>
  <si>
    <t>% відхилення (+,-) до річного</t>
  </si>
  <si>
    <t>Податкові надходження</t>
  </si>
  <si>
    <t>1. 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</si>
  <si>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</si>
  <si>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прибуток підприємств</t>
  </si>
  <si>
    <t>2. Внутрішні податки  на  товари та послуги</t>
  </si>
  <si>
    <r>
      <t>Акцизний податок з реалізації суб</t>
    </r>
    <r>
      <rPr>
        <sz val="11"/>
        <color indexed="8"/>
        <rFont val="Calibri"/>
        <family val="2"/>
        <charset val="204"/>
      </rPr>
      <t>'єктами господарювання роздрібної торгівлі підакцизних товарів</t>
    </r>
  </si>
  <si>
    <t>Податок на майно відмінне від земельної ділянки</t>
  </si>
  <si>
    <t>Єдиний податок</t>
  </si>
  <si>
    <t>Плата за землю</t>
  </si>
  <si>
    <t>3.Місцеві податки і збори</t>
  </si>
  <si>
    <t>Неподаткові надходження</t>
  </si>
  <si>
    <t>Плата за оренду цілісних майнових комплексів</t>
  </si>
  <si>
    <t>РАЗОМ доходів</t>
  </si>
  <si>
    <t>Офіційні трансферти</t>
  </si>
  <si>
    <r>
      <t>1. Додаткова дотація  з державного бюджету місцевим бюджетам на здійснення переданих з державного бюджету видатків з утримання закладів освіти та охорони здоров</t>
    </r>
    <r>
      <rPr>
        <sz val="11"/>
        <color indexed="8"/>
        <rFont val="Calibri"/>
        <family val="2"/>
        <charset val="204"/>
      </rPr>
      <t>'</t>
    </r>
    <r>
      <rPr>
        <i/>
        <sz val="11"/>
        <color indexed="8"/>
        <rFont val="Calibri"/>
        <family val="2"/>
        <charset val="204"/>
      </rPr>
      <t>я</t>
    </r>
  </si>
  <si>
    <t>2. Субвенції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</si>
  <si>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</si>
  <si>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</si>
  <si>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за рахунок залишку коштів освітньої субвенції з державного бюджету місцевим бюджетам, що утворився на початок бюджетного періоду</t>
  </si>
  <si>
    <t>Інші субвенції</t>
  </si>
  <si>
    <t>РАЗОМ ДОХОДІВ ПО ЗАГАЛЬНОМУ ФОНДУ</t>
  </si>
  <si>
    <t>ДОХОДИ спеціального фонду</t>
  </si>
  <si>
    <t>1. Екологічний податок</t>
  </si>
  <si>
    <t>Плата за послуги, що надаються бюджетними установами згідно з їх основною діяльністю</t>
  </si>
  <si>
    <t>3. 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</t>
  </si>
  <si>
    <t>4. Цільові фонди</t>
  </si>
  <si>
    <t>2. Власні надходження бюджетних установ,в т.ч.:</t>
  </si>
  <si>
    <t>Благодійні внески гранти та дарунки</t>
  </si>
  <si>
    <t>ВСЬОГО ДОХОДІВ</t>
  </si>
  <si>
    <t>Плата за надання інших адміністративних послуг</t>
  </si>
  <si>
    <t>1. Адміністративні штрафи та санкції</t>
  </si>
  <si>
    <t>2. Адміністративні збори та платежі, доходи від некомерційної господарської діяльності</t>
  </si>
  <si>
    <t>3. Державне мито</t>
  </si>
  <si>
    <t>4. Інші неподаткові надходження</t>
  </si>
  <si>
    <t>5. Інші субвенції</t>
  </si>
  <si>
    <r>
      <t>6.Орендна плата за водні об</t>
    </r>
    <r>
      <rPr>
        <sz val="11"/>
        <color indexed="8"/>
        <rFont val="Calibri"/>
        <family val="2"/>
        <charset val="204"/>
      </rPr>
      <t>'</t>
    </r>
    <r>
      <rPr>
        <i/>
        <sz val="11"/>
        <color indexed="8"/>
        <rFont val="Calibri"/>
        <family val="2"/>
        <charset val="204"/>
      </rPr>
      <t>єктів</t>
    </r>
  </si>
  <si>
    <t>ЗАГАЛЬНІ ДОХОДИ ПО ОТГ ЗА І ПІВРІЧЧЯ 2017 РОКУ</t>
  </si>
  <si>
    <t>7.Ліцензії</t>
  </si>
  <si>
    <t>Бюджет                                                                                                                                    Виконавчого комітету Сергіївської сільскої ради                                                                      січень - серпень 2017 року</t>
  </si>
  <si>
    <t>Субвенція з державного бюджету місцевим бюджетам на формування інфраструктури об'єднаних територіальних громад (бюджети: об'єднаних територіальних громад)</t>
  </si>
  <si>
    <t>План на рік зі змінами</t>
  </si>
  <si>
    <t>% відхилення (+,-) до річного зі змінами</t>
  </si>
  <si>
    <t>% виконання до річ. зі змінами</t>
  </si>
  <si>
    <t>Аналіз виконання бюджету                                                                                                                                    Виконавчого комітету Сергіївської сільскої ради                                                                      січень - грудень 2017 року</t>
  </si>
  <si>
    <t>План 01.01.-31.12</t>
  </si>
  <si>
    <t>Фактично надійшло  за 2017 рік</t>
  </si>
  <si>
    <t>ЗАГАЛЬНІ ДОХОДИ ПО ОТГ ЗА  2017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</si>
</sst>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5" fillId="3" borderId="1" xfId="0" applyFont="1" applyFill="1" applyBorder="1"/>
    <xf numFmtId="4" fontId="6" fillId="3" borderId="1" xfId="0" applyNumberFormat="1" applyFont="1" applyFill="1" applyBorder="1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/>
    <xf numFmtId="4" fontId="1" fillId="4" borderId="1" xfId="0" applyNumberFormat="1" applyFont="1" applyFill="1" applyBorder="1"/>
    <xf numFmtId="4" fontId="0" fillId="0" borderId="1" xfId="0" applyNumberFormat="1" applyBorder="1"/>
    <xf numFmtId="4" fontId="1" fillId="0" borderId="1" xfId="0" applyNumberFormat="1" applyFont="1" applyBorder="1" applyAlignment="1"/>
    <xf numFmtId="0" fontId="7" fillId="6" borderId="1" xfId="0" applyFont="1" applyFill="1" applyBorder="1"/>
    <xf numFmtId="4" fontId="7" fillId="6" borderId="1" xfId="0" applyNumberFormat="1" applyFont="1" applyFill="1" applyBorder="1"/>
    <xf numFmtId="4" fontId="7" fillId="4" borderId="1" xfId="0" applyNumberFormat="1" applyFont="1" applyFill="1" applyBorder="1"/>
    <xf numFmtId="0" fontId="8" fillId="0" borderId="1" xfId="0" applyFont="1" applyBorder="1"/>
    <xf numFmtId="4" fontId="8" fillId="0" borderId="1" xfId="0" applyNumberFormat="1" applyFont="1" applyBorder="1"/>
    <xf numFmtId="4" fontId="9" fillId="6" borderId="1" xfId="0" applyNumberFormat="1" applyFont="1" applyFill="1" applyBorder="1"/>
    <xf numFmtId="4" fontId="9" fillId="4" borderId="1" xfId="0" applyNumberFormat="1" applyFont="1" applyFill="1" applyBorder="1"/>
    <xf numFmtId="4" fontId="9" fillId="5" borderId="1" xfId="0" applyNumberFormat="1" applyFont="1" applyFill="1" applyBorder="1"/>
    <xf numFmtId="0" fontId="8" fillId="0" borderId="0" xfId="0" applyFont="1"/>
    <xf numFmtId="0" fontId="0" fillId="0" borderId="1" xfId="0" applyFont="1" applyBorder="1" applyAlignment="1">
      <alignment vertical="top" wrapText="1"/>
    </xf>
    <xf numFmtId="4" fontId="7" fillId="5" borderId="1" xfId="0" applyNumberFormat="1" applyFont="1" applyFill="1" applyBorder="1"/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0" fontId="10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/>
    <xf numFmtId="0" fontId="10" fillId="0" borderId="1" xfId="0" applyFont="1" applyBorder="1"/>
    <xf numFmtId="4" fontId="1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>
      <selection activeCell="J36" sqref="A1:XFD1048576"/>
    </sheetView>
  </sheetViews>
  <sheetFormatPr defaultRowHeight="15" x14ac:dyDescent="0.25"/>
  <cols>
    <col min="1" max="1" width="73.140625" customWidth="1"/>
    <col min="2" max="2" width="12.7109375" customWidth="1"/>
    <col min="3" max="4" width="15.42578125" bestFit="1" customWidth="1"/>
    <col min="5" max="5" width="10.7109375" customWidth="1"/>
    <col min="6" max="6" width="14.140625" bestFit="1" customWidth="1"/>
    <col min="7" max="7" width="11.140625" bestFit="1" customWidth="1"/>
    <col min="8" max="8" width="14.85546875" bestFit="1" customWidth="1"/>
  </cols>
  <sheetData>
    <row r="1" spans="1:8" ht="51.75" customHeight="1" x14ac:dyDescent="0.25">
      <c r="A1" s="16" t="s">
        <v>45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</row>
    <row r="2" spans="1:8" ht="18.75" x14ac:dyDescent="0.3">
      <c r="A2" s="3"/>
      <c r="B2" s="4"/>
      <c r="C2" s="4"/>
      <c r="D2" s="4"/>
      <c r="E2" s="4"/>
      <c r="F2" s="4"/>
      <c r="G2" s="4"/>
      <c r="H2" s="4"/>
    </row>
    <row r="3" spans="1:8" x14ac:dyDescent="0.25">
      <c r="A3" s="5" t="s">
        <v>7</v>
      </c>
      <c r="B3" s="17">
        <f>SUM(B4+B7+B9)</f>
        <v>12927254</v>
      </c>
      <c r="C3" s="17">
        <f>SUM(C4+C7+C9)</f>
        <v>9476354</v>
      </c>
      <c r="D3" s="17">
        <f>SUM(D4+D7+D9)</f>
        <v>10517679.530000001</v>
      </c>
      <c r="E3" s="17">
        <f>SUM(D3*100/C3)</f>
        <v>110.98867275325512</v>
      </c>
      <c r="F3" s="17">
        <f>SUM(D3-C3)</f>
        <v>1041325.5300000012</v>
      </c>
      <c r="G3" s="17">
        <f>SUM(D3*100/B3)</f>
        <v>81.36050803983585</v>
      </c>
      <c r="H3" s="17">
        <f>SUM(D3-B3)</f>
        <v>-2409574.4699999988</v>
      </c>
    </row>
    <row r="4" spans="1:8" ht="30" customHeight="1" x14ac:dyDescent="0.25">
      <c r="A4" s="6" t="s">
        <v>8</v>
      </c>
      <c r="B4" s="4">
        <f>SUM(B5+B6)</f>
        <v>4617460</v>
      </c>
      <c r="C4" s="4">
        <f>SUM(C5+C6)</f>
        <v>3078060</v>
      </c>
      <c r="D4" s="4">
        <f>SUM(D5+D6)</f>
        <v>3528083.77</v>
      </c>
      <c r="E4" s="10">
        <f t="shared" ref="E4:E42" si="0">SUM(D4*100/C4)</f>
        <v>114.62037029817482</v>
      </c>
      <c r="F4" s="11">
        <f t="shared" ref="F4:F41" si="1">SUM(D4-C4)</f>
        <v>450023.77</v>
      </c>
      <c r="G4" s="10">
        <f t="shared" ref="G4:G42" si="2">SUM(D4*100/B4)</f>
        <v>76.407457130110487</v>
      </c>
      <c r="H4" s="11">
        <f t="shared" ref="H4:H41" si="3">SUM(D4-B4)</f>
        <v>-1089376.23</v>
      </c>
    </row>
    <row r="5" spans="1:8" x14ac:dyDescent="0.25">
      <c r="A5" s="4" t="s">
        <v>9</v>
      </c>
      <c r="B5" s="4">
        <v>4617360</v>
      </c>
      <c r="C5" s="4">
        <v>3078000</v>
      </c>
      <c r="D5" s="4">
        <v>3527928.77</v>
      </c>
      <c r="E5" s="10">
        <f t="shared" si="0"/>
        <v>114.61756887589344</v>
      </c>
      <c r="F5" s="11">
        <f t="shared" si="1"/>
        <v>449928.77</v>
      </c>
      <c r="G5" s="10">
        <f t="shared" si="2"/>
        <v>76.405755020184699</v>
      </c>
      <c r="H5" s="11">
        <f t="shared" si="3"/>
        <v>-1089431.23</v>
      </c>
    </row>
    <row r="6" spans="1:8" x14ac:dyDescent="0.25">
      <c r="A6" s="4" t="s">
        <v>10</v>
      </c>
      <c r="B6" s="4">
        <v>100</v>
      </c>
      <c r="C6" s="4">
        <v>60</v>
      </c>
      <c r="D6" s="4">
        <v>155</v>
      </c>
      <c r="E6" s="10">
        <f t="shared" si="0"/>
        <v>258.33333333333331</v>
      </c>
      <c r="F6" s="11">
        <f t="shared" si="1"/>
        <v>95</v>
      </c>
      <c r="G6" s="10">
        <f t="shared" si="2"/>
        <v>155</v>
      </c>
      <c r="H6" s="11">
        <f t="shared" si="3"/>
        <v>55</v>
      </c>
    </row>
    <row r="7" spans="1:8" x14ac:dyDescent="0.25">
      <c r="A7" s="7" t="s">
        <v>11</v>
      </c>
      <c r="B7" s="4">
        <f>SUM(B8)</f>
        <v>16000</v>
      </c>
      <c r="C7" s="4">
        <f>SUM(C8)</f>
        <v>10400</v>
      </c>
      <c r="D7" s="4">
        <f>SUM(D8)</f>
        <v>12249.65</v>
      </c>
      <c r="E7" s="10">
        <f t="shared" si="0"/>
        <v>117.78509615384615</v>
      </c>
      <c r="F7" s="11">
        <f t="shared" si="1"/>
        <v>1849.6499999999996</v>
      </c>
      <c r="G7" s="10">
        <f t="shared" si="2"/>
        <v>76.560312499999995</v>
      </c>
      <c r="H7" s="11">
        <f t="shared" si="3"/>
        <v>-3750.3500000000004</v>
      </c>
    </row>
    <row r="8" spans="1:8" ht="30" x14ac:dyDescent="0.25">
      <c r="A8" s="8" t="s">
        <v>12</v>
      </c>
      <c r="B8" s="4">
        <v>16000</v>
      </c>
      <c r="C8" s="4">
        <v>10400</v>
      </c>
      <c r="D8" s="4">
        <v>12249.65</v>
      </c>
      <c r="E8" s="10">
        <f t="shared" si="0"/>
        <v>117.78509615384615</v>
      </c>
      <c r="F8" s="11">
        <f t="shared" si="1"/>
        <v>1849.6499999999996</v>
      </c>
      <c r="G8" s="10">
        <f t="shared" si="2"/>
        <v>76.560312499999995</v>
      </c>
      <c r="H8" s="11">
        <f t="shared" si="3"/>
        <v>-3750.3500000000004</v>
      </c>
    </row>
    <row r="9" spans="1:8" x14ac:dyDescent="0.25">
      <c r="A9" s="7" t="s">
        <v>16</v>
      </c>
      <c r="B9" s="4">
        <f>SUM(B10+B11+B12)</f>
        <v>8293794</v>
      </c>
      <c r="C9" s="4">
        <f>SUM(C10+C11+C12)</f>
        <v>6387894</v>
      </c>
      <c r="D9" s="4">
        <f>SUM(D10+D11+D12)</f>
        <v>6977346.1100000003</v>
      </c>
      <c r="E9" s="10">
        <f t="shared" si="0"/>
        <v>109.22764388388411</v>
      </c>
      <c r="F9" s="11">
        <f t="shared" si="1"/>
        <v>589452.11000000034</v>
      </c>
      <c r="G9" s="10">
        <f t="shared" si="2"/>
        <v>84.127313868658902</v>
      </c>
      <c r="H9" s="11">
        <f t="shared" si="3"/>
        <v>-1316447.8899999997</v>
      </c>
    </row>
    <row r="10" spans="1:8" x14ac:dyDescent="0.25">
      <c r="A10" s="4" t="s">
        <v>13</v>
      </c>
      <c r="B10" s="4">
        <v>0</v>
      </c>
      <c r="C10" s="4"/>
      <c r="D10" s="4">
        <v>203940.04</v>
      </c>
      <c r="E10" s="10"/>
      <c r="F10" s="11">
        <f t="shared" si="1"/>
        <v>203940.04</v>
      </c>
      <c r="G10" s="10"/>
      <c r="H10" s="11">
        <f t="shared" si="3"/>
        <v>203940.04</v>
      </c>
    </row>
    <row r="11" spans="1:8" x14ac:dyDescent="0.25">
      <c r="A11" s="4" t="s">
        <v>14</v>
      </c>
      <c r="B11" s="4">
        <v>2523421</v>
      </c>
      <c r="C11" s="4">
        <v>2151021</v>
      </c>
      <c r="D11" s="4">
        <v>1950743.71</v>
      </c>
      <c r="E11" s="10">
        <f t="shared" si="0"/>
        <v>90.689198757241329</v>
      </c>
      <c r="F11" s="11">
        <f t="shared" si="1"/>
        <v>-200277.29000000004</v>
      </c>
      <c r="G11" s="10">
        <f t="shared" si="2"/>
        <v>77.305519372312432</v>
      </c>
      <c r="H11" s="11">
        <f t="shared" si="3"/>
        <v>-572677.29</v>
      </c>
    </row>
    <row r="12" spans="1:8" x14ac:dyDescent="0.25">
      <c r="A12" s="4" t="s">
        <v>15</v>
      </c>
      <c r="B12" s="4">
        <v>5770373</v>
      </c>
      <c r="C12" s="4">
        <v>4236873</v>
      </c>
      <c r="D12" s="4">
        <v>4822662.3600000003</v>
      </c>
      <c r="E12" s="10">
        <f t="shared" si="0"/>
        <v>113.82598345525109</v>
      </c>
      <c r="F12" s="11">
        <f t="shared" si="1"/>
        <v>585789.36000000034</v>
      </c>
      <c r="G12" s="10">
        <f t="shared" si="2"/>
        <v>83.576267253434054</v>
      </c>
      <c r="H12" s="11">
        <f t="shared" si="3"/>
        <v>-947710.63999999966</v>
      </c>
    </row>
    <row r="13" spans="1:8" x14ac:dyDescent="0.25">
      <c r="A13" s="5" t="s">
        <v>17</v>
      </c>
      <c r="B13" s="17">
        <f>SUM(B14+B15+B18+B19)</f>
        <v>23900</v>
      </c>
      <c r="C13" s="17">
        <f>SUM(C14+C15+C18+C19)</f>
        <v>15740</v>
      </c>
      <c r="D13" s="17">
        <f>SUM(D14+D15+D18+D19)</f>
        <v>25054.89</v>
      </c>
      <c r="E13" s="17">
        <f t="shared" si="0"/>
        <v>159.1797331639136</v>
      </c>
      <c r="F13" s="17">
        <f t="shared" si="1"/>
        <v>9314.89</v>
      </c>
      <c r="G13" s="17">
        <f t="shared" si="2"/>
        <v>104.83217573221758</v>
      </c>
      <c r="H13" s="17">
        <f t="shared" si="3"/>
        <v>1154.8899999999994</v>
      </c>
    </row>
    <row r="14" spans="1:8" x14ac:dyDescent="0.25">
      <c r="A14" s="7" t="s">
        <v>37</v>
      </c>
      <c r="B14" s="4"/>
      <c r="C14" s="4"/>
      <c r="D14" s="4">
        <v>6000</v>
      </c>
      <c r="E14" s="10"/>
      <c r="F14" s="11">
        <f t="shared" si="1"/>
        <v>6000</v>
      </c>
      <c r="G14" s="10"/>
      <c r="H14" s="11">
        <f t="shared" si="3"/>
        <v>6000</v>
      </c>
    </row>
    <row r="15" spans="1:8" ht="30" x14ac:dyDescent="0.25">
      <c r="A15" s="6" t="s">
        <v>38</v>
      </c>
      <c r="B15" s="4">
        <f>SUM(B16+B17)</f>
        <v>22800</v>
      </c>
      <c r="C15" s="4">
        <f>SUM(C16+C17)</f>
        <v>15040</v>
      </c>
      <c r="D15" s="4">
        <f>SUM(D16+D17)</f>
        <v>18947.11</v>
      </c>
      <c r="E15" s="10">
        <f t="shared" si="0"/>
        <v>125.97812500000001</v>
      </c>
      <c r="F15" s="11">
        <f t="shared" si="1"/>
        <v>3907.1100000000006</v>
      </c>
      <c r="G15" s="10">
        <f t="shared" si="2"/>
        <v>83.101359649122813</v>
      </c>
      <c r="H15" s="11">
        <f t="shared" si="3"/>
        <v>-3852.8899999999994</v>
      </c>
    </row>
    <row r="16" spans="1:8" x14ac:dyDescent="0.25">
      <c r="A16" s="4" t="s">
        <v>36</v>
      </c>
      <c r="B16" s="4">
        <v>22000</v>
      </c>
      <c r="C16" s="4">
        <v>14520</v>
      </c>
      <c r="D16" s="4">
        <v>18401.11</v>
      </c>
      <c r="E16" s="10">
        <f t="shared" si="0"/>
        <v>126.72940771349862</v>
      </c>
      <c r="F16" s="11">
        <f t="shared" si="1"/>
        <v>3881.1100000000006</v>
      </c>
      <c r="G16" s="10">
        <f t="shared" si="2"/>
        <v>83.641409090909093</v>
      </c>
      <c r="H16" s="11">
        <f t="shared" si="3"/>
        <v>-3598.8899999999994</v>
      </c>
    </row>
    <row r="17" spans="1:8" x14ac:dyDescent="0.25">
      <c r="A17" s="4" t="s">
        <v>18</v>
      </c>
      <c r="B17" s="4">
        <v>800</v>
      </c>
      <c r="C17" s="4">
        <v>520</v>
      </c>
      <c r="D17" s="4">
        <v>546</v>
      </c>
      <c r="E17" s="10">
        <f t="shared" si="0"/>
        <v>105</v>
      </c>
      <c r="F17" s="11">
        <f t="shared" si="1"/>
        <v>26</v>
      </c>
      <c r="G17" s="10">
        <f t="shared" si="2"/>
        <v>68.25</v>
      </c>
      <c r="H17" s="11">
        <f t="shared" si="3"/>
        <v>-254</v>
      </c>
    </row>
    <row r="18" spans="1:8" x14ac:dyDescent="0.25">
      <c r="A18" s="7" t="s">
        <v>39</v>
      </c>
      <c r="B18" s="4">
        <v>100</v>
      </c>
      <c r="C18" s="4">
        <v>60</v>
      </c>
      <c r="D18" s="4">
        <v>107.78</v>
      </c>
      <c r="E18" s="10">
        <f t="shared" si="0"/>
        <v>179.63333333333333</v>
      </c>
      <c r="F18" s="11">
        <f t="shared" si="1"/>
        <v>47.78</v>
      </c>
      <c r="G18" s="10">
        <f t="shared" si="2"/>
        <v>107.78</v>
      </c>
      <c r="H18" s="11">
        <f t="shared" si="3"/>
        <v>7.7800000000000011</v>
      </c>
    </row>
    <row r="19" spans="1:8" x14ac:dyDescent="0.25">
      <c r="A19" s="7" t="s">
        <v>40</v>
      </c>
      <c r="B19" s="4">
        <v>1000</v>
      </c>
      <c r="C19" s="4">
        <v>640</v>
      </c>
      <c r="D19" s="4">
        <v>0</v>
      </c>
      <c r="E19" s="10">
        <f t="shared" si="0"/>
        <v>0</v>
      </c>
      <c r="F19" s="11">
        <f t="shared" si="1"/>
        <v>-640</v>
      </c>
      <c r="G19" s="10">
        <f t="shared" si="2"/>
        <v>0</v>
      </c>
      <c r="H19" s="11">
        <f t="shared" si="3"/>
        <v>-1000</v>
      </c>
    </row>
    <row r="20" spans="1:8" x14ac:dyDescent="0.25">
      <c r="A20" s="9" t="s">
        <v>19</v>
      </c>
      <c r="B20" s="17">
        <f>SUM(B3+B13)</f>
        <v>12951154</v>
      </c>
      <c r="C20" s="17">
        <f>SUM(C3+C13)</f>
        <v>9492094</v>
      </c>
      <c r="D20" s="17">
        <f>SUM(D3+D13)</f>
        <v>10542734.420000002</v>
      </c>
      <c r="E20" s="18">
        <f t="shared" si="0"/>
        <v>111.06858423441658</v>
      </c>
      <c r="F20" s="18">
        <f t="shared" si="1"/>
        <v>1050640.4200000018</v>
      </c>
      <c r="G20" s="17">
        <f t="shared" si="2"/>
        <v>81.403822547396175</v>
      </c>
      <c r="H20" s="17">
        <f t="shared" si="3"/>
        <v>-2408419.5799999982</v>
      </c>
    </row>
    <row r="21" spans="1:8" x14ac:dyDescent="0.25">
      <c r="A21" s="5" t="s">
        <v>20</v>
      </c>
      <c r="B21" s="17">
        <f>SUM(B22+B23)</f>
        <v>9586380</v>
      </c>
      <c r="C21" s="17">
        <f>SUM(C22+C23)</f>
        <v>4994280</v>
      </c>
      <c r="D21" s="17">
        <f>SUM(D22+D23)</f>
        <v>7050980</v>
      </c>
      <c r="E21" s="17">
        <f t="shared" si="0"/>
        <v>141.18111119120275</v>
      </c>
      <c r="F21" s="17">
        <f t="shared" si="1"/>
        <v>2056700</v>
      </c>
      <c r="G21" s="17">
        <f t="shared" si="2"/>
        <v>73.55206031891079</v>
      </c>
      <c r="H21" s="17">
        <f t="shared" si="3"/>
        <v>-2535400</v>
      </c>
    </row>
    <row r="22" spans="1:8" ht="45" x14ac:dyDescent="0.25">
      <c r="A22" s="6" t="s">
        <v>21</v>
      </c>
      <c r="B22" s="4">
        <v>1754100</v>
      </c>
      <c r="C22" s="4">
        <v>1169600</v>
      </c>
      <c r="D22" s="19">
        <v>1169600</v>
      </c>
      <c r="E22" s="10">
        <f t="shared" si="0"/>
        <v>100</v>
      </c>
      <c r="F22" s="11">
        <f t="shared" si="1"/>
        <v>0</v>
      </c>
      <c r="G22" s="10">
        <f t="shared" si="2"/>
        <v>66.678068525169607</v>
      </c>
      <c r="H22" s="11">
        <f t="shared" si="3"/>
        <v>-584500</v>
      </c>
    </row>
    <row r="23" spans="1:8" x14ac:dyDescent="0.25">
      <c r="A23" s="7" t="s">
        <v>22</v>
      </c>
      <c r="B23" s="4">
        <f>SUM(B24+B25+B26+B28)</f>
        <v>7832280</v>
      </c>
      <c r="C23" s="4">
        <f>SUM(C24+C26+C28)</f>
        <v>3824680</v>
      </c>
      <c r="D23" s="19">
        <f>SUM(D24+D25+D26+D28+D27)</f>
        <v>5881380</v>
      </c>
      <c r="E23" s="10">
        <f t="shared" si="0"/>
        <v>153.77443341665185</v>
      </c>
      <c r="F23" s="11">
        <f t="shared" si="1"/>
        <v>2056700</v>
      </c>
      <c r="G23" s="10">
        <f t="shared" si="2"/>
        <v>75.091544224670216</v>
      </c>
      <c r="H23" s="11">
        <f t="shared" si="3"/>
        <v>-1950900</v>
      </c>
    </row>
    <row r="24" spans="1:8" x14ac:dyDescent="0.25">
      <c r="A24" s="4" t="s">
        <v>23</v>
      </c>
      <c r="B24" s="4">
        <v>5257700</v>
      </c>
      <c r="C24" s="4">
        <v>3617000</v>
      </c>
      <c r="D24" s="19">
        <v>3617000</v>
      </c>
      <c r="E24" s="10">
        <f t="shared" si="0"/>
        <v>100</v>
      </c>
      <c r="F24" s="11">
        <f t="shared" si="1"/>
        <v>0</v>
      </c>
      <c r="G24" s="10">
        <f t="shared" si="2"/>
        <v>68.794339730300322</v>
      </c>
      <c r="H24" s="11">
        <f t="shared" si="3"/>
        <v>-1640700</v>
      </c>
    </row>
    <row r="25" spans="1:8" x14ac:dyDescent="0.25">
      <c r="A25" s="4" t="s">
        <v>24</v>
      </c>
      <c r="B25" s="4">
        <v>2366900</v>
      </c>
      <c r="C25" s="4">
        <v>1157700</v>
      </c>
      <c r="D25" s="19">
        <v>1577700</v>
      </c>
      <c r="E25" s="10">
        <f t="shared" si="0"/>
        <v>136.27882871210159</v>
      </c>
      <c r="F25" s="11">
        <f t="shared" si="1"/>
        <v>420000</v>
      </c>
      <c r="G25" s="10">
        <f t="shared" si="2"/>
        <v>66.65680848367063</v>
      </c>
      <c r="H25" s="11">
        <f t="shared" si="3"/>
        <v>-789200</v>
      </c>
    </row>
    <row r="26" spans="1:8" ht="30" customHeight="1" x14ac:dyDescent="0.25">
      <c r="A26" s="2" t="s">
        <v>25</v>
      </c>
      <c r="B26" s="4">
        <v>192680</v>
      </c>
      <c r="C26" s="4">
        <v>192680</v>
      </c>
      <c r="D26" s="19">
        <v>192680</v>
      </c>
      <c r="E26" s="10">
        <f t="shared" si="0"/>
        <v>100</v>
      </c>
      <c r="F26" s="11">
        <f t="shared" si="1"/>
        <v>0</v>
      </c>
      <c r="G26" s="10">
        <f t="shared" si="2"/>
        <v>100</v>
      </c>
      <c r="H26" s="11">
        <f t="shared" si="3"/>
        <v>0</v>
      </c>
    </row>
    <row r="27" spans="1:8" ht="30" customHeight="1" x14ac:dyDescent="0.25">
      <c r="A27" s="2" t="s">
        <v>46</v>
      </c>
      <c r="B27" s="4"/>
      <c r="C27" s="4"/>
      <c r="D27" s="19">
        <v>479000</v>
      </c>
      <c r="E27" s="10"/>
      <c r="F27" s="11">
        <f t="shared" si="1"/>
        <v>479000</v>
      </c>
      <c r="G27" s="10"/>
      <c r="H27" s="11">
        <f t="shared" si="3"/>
        <v>479000</v>
      </c>
    </row>
    <row r="28" spans="1:8" x14ac:dyDescent="0.25">
      <c r="A28" s="4" t="s">
        <v>26</v>
      </c>
      <c r="B28" s="4">
        <v>15000</v>
      </c>
      <c r="C28" s="4">
        <v>15000</v>
      </c>
      <c r="D28" s="19">
        <v>15000</v>
      </c>
      <c r="E28" s="10">
        <f t="shared" si="0"/>
        <v>100</v>
      </c>
      <c r="F28" s="11">
        <f t="shared" si="1"/>
        <v>0</v>
      </c>
      <c r="G28" s="10">
        <f t="shared" si="2"/>
        <v>100</v>
      </c>
      <c r="H28" s="11">
        <f t="shared" si="3"/>
        <v>0</v>
      </c>
    </row>
    <row r="29" spans="1:8" x14ac:dyDescent="0.25">
      <c r="A29" s="12" t="s">
        <v>27</v>
      </c>
      <c r="B29" s="13">
        <f>SUM(B20+B21)</f>
        <v>22537534</v>
      </c>
      <c r="C29" s="13">
        <f>SUM(C20+C21)</f>
        <v>14486374</v>
      </c>
      <c r="D29" s="13">
        <f>SUM(D20+D21)</f>
        <v>17593714.420000002</v>
      </c>
      <c r="E29" s="13">
        <f t="shared" si="0"/>
        <v>121.45009109940143</v>
      </c>
      <c r="F29" s="13">
        <f t="shared" si="1"/>
        <v>3107340.4200000018</v>
      </c>
      <c r="G29" s="13">
        <f t="shared" si="2"/>
        <v>78.064061578343058</v>
      </c>
      <c r="H29" s="13">
        <f t="shared" si="3"/>
        <v>-4943819.5799999982</v>
      </c>
    </row>
    <row r="30" spans="1:8" ht="18.75" x14ac:dyDescent="0.3">
      <c r="A30" s="3" t="s">
        <v>28</v>
      </c>
      <c r="B30" s="9"/>
      <c r="C30" s="9"/>
      <c r="D30" s="9"/>
      <c r="E30" s="10"/>
      <c r="F30" s="11">
        <f t="shared" si="1"/>
        <v>0</v>
      </c>
      <c r="G30" s="10"/>
      <c r="H30" s="11">
        <f t="shared" si="3"/>
        <v>0</v>
      </c>
    </row>
    <row r="31" spans="1:8" x14ac:dyDescent="0.25">
      <c r="A31" s="7" t="s">
        <v>29</v>
      </c>
      <c r="B31" s="17">
        <v>78000</v>
      </c>
      <c r="C31" s="17">
        <v>58750</v>
      </c>
      <c r="D31" s="17">
        <v>89881.04</v>
      </c>
      <c r="E31" s="17">
        <f t="shared" si="0"/>
        <v>152.98900425531914</v>
      </c>
      <c r="F31" s="17">
        <f t="shared" si="1"/>
        <v>31131.039999999994</v>
      </c>
      <c r="G31" s="17">
        <f t="shared" si="2"/>
        <v>115.23210256410256</v>
      </c>
      <c r="H31" s="17">
        <f t="shared" si="3"/>
        <v>11881.039999999994</v>
      </c>
    </row>
    <row r="32" spans="1:8" x14ac:dyDescent="0.25">
      <c r="A32" s="7" t="s">
        <v>33</v>
      </c>
      <c r="B32" s="17">
        <f>SUM(B33+B34)</f>
        <v>33000</v>
      </c>
      <c r="C32" s="17">
        <f>SUM(C33+C34)</f>
        <v>0</v>
      </c>
      <c r="D32" s="17">
        <f>SUM(D33+D34)</f>
        <v>2234014.21</v>
      </c>
      <c r="E32" s="17"/>
      <c r="F32" s="17">
        <f t="shared" si="1"/>
        <v>2234014.21</v>
      </c>
      <c r="G32" s="17">
        <f t="shared" si="2"/>
        <v>6769.7400303030299</v>
      </c>
      <c r="H32" s="17">
        <f t="shared" si="3"/>
        <v>2201014.21</v>
      </c>
    </row>
    <row r="33" spans="1:8" ht="30" x14ac:dyDescent="0.25">
      <c r="A33" s="8" t="s">
        <v>30</v>
      </c>
      <c r="B33" s="4">
        <v>33000</v>
      </c>
      <c r="C33" s="4"/>
      <c r="D33" s="4">
        <v>87748.21</v>
      </c>
      <c r="E33" s="10"/>
      <c r="F33" s="11">
        <f t="shared" si="1"/>
        <v>87748.21</v>
      </c>
      <c r="G33" s="10">
        <f t="shared" si="2"/>
        <v>265.90366666666665</v>
      </c>
      <c r="H33" s="11">
        <f t="shared" si="3"/>
        <v>54748.210000000006</v>
      </c>
    </row>
    <row r="34" spans="1:8" x14ac:dyDescent="0.25">
      <c r="A34" s="8" t="s">
        <v>34</v>
      </c>
      <c r="B34" s="4"/>
      <c r="C34" s="4"/>
      <c r="D34" s="4">
        <v>2146266</v>
      </c>
      <c r="E34" s="10"/>
      <c r="F34" s="11">
        <f t="shared" si="1"/>
        <v>2146266</v>
      </c>
      <c r="G34" s="10"/>
      <c r="H34" s="11">
        <f t="shared" si="3"/>
        <v>2146266</v>
      </c>
    </row>
    <row r="35" spans="1:8" ht="45" x14ac:dyDescent="0.25">
      <c r="A35" s="6" t="s">
        <v>31</v>
      </c>
      <c r="B35" s="17"/>
      <c r="C35" s="17"/>
      <c r="D35" s="17">
        <v>1543.5</v>
      </c>
      <c r="E35" s="17"/>
      <c r="F35" s="17">
        <f t="shared" si="1"/>
        <v>1543.5</v>
      </c>
      <c r="G35" s="17"/>
      <c r="H35" s="17">
        <f t="shared" si="3"/>
        <v>1543.5</v>
      </c>
    </row>
    <row r="36" spans="1:8" x14ac:dyDescent="0.25">
      <c r="A36" s="7" t="s">
        <v>32</v>
      </c>
      <c r="B36" s="17"/>
      <c r="C36" s="17"/>
      <c r="D36" s="17">
        <v>403365.95</v>
      </c>
      <c r="E36" s="17"/>
      <c r="F36" s="17">
        <f t="shared" si="1"/>
        <v>403365.95</v>
      </c>
      <c r="G36" s="17"/>
      <c r="H36" s="17">
        <f t="shared" si="3"/>
        <v>403365.95</v>
      </c>
    </row>
    <row r="37" spans="1:8" x14ac:dyDescent="0.25">
      <c r="A37" s="7" t="s">
        <v>41</v>
      </c>
      <c r="B37" s="17">
        <v>409760</v>
      </c>
      <c r="C37" s="17">
        <v>409760</v>
      </c>
      <c r="D37" s="17">
        <v>409760</v>
      </c>
      <c r="E37" s="17"/>
      <c r="F37" s="17">
        <f t="shared" si="1"/>
        <v>0</v>
      </c>
      <c r="G37" s="17"/>
      <c r="H37" s="17">
        <f t="shared" si="3"/>
        <v>0</v>
      </c>
    </row>
    <row r="38" spans="1:8" x14ac:dyDescent="0.25">
      <c r="A38" s="7" t="s">
        <v>42</v>
      </c>
      <c r="B38" s="17"/>
      <c r="C38" s="17"/>
      <c r="D38" s="17">
        <v>2238.8200000000002</v>
      </c>
      <c r="E38" s="17"/>
      <c r="F38" s="17">
        <f t="shared" si="1"/>
        <v>2238.8200000000002</v>
      </c>
      <c r="G38" s="17"/>
      <c r="H38" s="17">
        <f t="shared" si="3"/>
        <v>2238.8200000000002</v>
      </c>
    </row>
    <row r="39" spans="1:8" x14ac:dyDescent="0.25">
      <c r="A39" s="7" t="s">
        <v>44</v>
      </c>
      <c r="B39" s="17"/>
      <c r="C39" s="17"/>
      <c r="D39" s="17">
        <v>3250</v>
      </c>
      <c r="E39" s="17"/>
      <c r="F39" s="17">
        <f t="shared" si="1"/>
        <v>3250</v>
      </c>
      <c r="G39" s="17"/>
      <c r="H39" s="17">
        <f t="shared" si="3"/>
        <v>3250</v>
      </c>
    </row>
    <row r="40" spans="1:8" ht="45" x14ac:dyDescent="0.25">
      <c r="A40" s="6" t="s">
        <v>46</v>
      </c>
      <c r="B40" s="17"/>
      <c r="C40" s="17"/>
      <c r="D40" s="20">
        <v>946799.09</v>
      </c>
      <c r="E40" s="17"/>
      <c r="F40" s="17">
        <f t="shared" si="1"/>
        <v>946799.09</v>
      </c>
      <c r="G40" s="17"/>
      <c r="H40" s="17">
        <f t="shared" si="3"/>
        <v>946799.09</v>
      </c>
    </row>
    <row r="41" spans="1:8" x14ac:dyDescent="0.25">
      <c r="A41" s="12" t="s">
        <v>35</v>
      </c>
      <c r="B41" s="13">
        <f>SUM(B31+B32+B35+B36+B37)</f>
        <v>520760</v>
      </c>
      <c r="C41" s="13">
        <f>SUM(C31+C32+C35+C36+C37)</f>
        <v>468510</v>
      </c>
      <c r="D41" s="13">
        <f>SUM(D31+D32+D35+D36+D37+D38+D39+D40)</f>
        <v>4090852.61</v>
      </c>
      <c r="E41" s="13">
        <f t="shared" si="0"/>
        <v>873.16228255533497</v>
      </c>
      <c r="F41" s="13">
        <f t="shared" si="1"/>
        <v>3622342.61</v>
      </c>
      <c r="G41" s="13">
        <f t="shared" si="2"/>
        <v>785.55430716644901</v>
      </c>
      <c r="H41" s="13">
        <f t="shared" si="3"/>
        <v>3570092.61</v>
      </c>
    </row>
    <row r="42" spans="1:8" x14ac:dyDescent="0.25">
      <c r="A42" s="14" t="s">
        <v>43</v>
      </c>
      <c r="B42" s="15">
        <f>SUM(B29+B41)</f>
        <v>23058294</v>
      </c>
      <c r="C42" s="15">
        <f t="shared" ref="C42:H42" si="4">SUM(C29+C41)</f>
        <v>14954884</v>
      </c>
      <c r="D42" s="15">
        <f t="shared" si="4"/>
        <v>21684567.030000001</v>
      </c>
      <c r="E42" s="15">
        <f t="shared" si="0"/>
        <v>144.99990123627839</v>
      </c>
      <c r="F42" s="15">
        <f t="shared" si="4"/>
        <v>6729683.0300000012</v>
      </c>
      <c r="G42" s="15">
        <f t="shared" si="2"/>
        <v>94.042373776654941</v>
      </c>
      <c r="H42" s="15">
        <f t="shared" si="4"/>
        <v>-1373726.9699999983</v>
      </c>
    </row>
  </sheetData>
  <phoneticPr fontId="0" type="noConversion"/>
  <printOptions horizontalCentered="1" verticalCentered="1"/>
  <pageMargins left="0.70866141732283472" right="0.70866141732283472" top="0" bottom="0" header="0.31496062992125984" footer="0.31496062992125984"/>
  <pageSetup paperSize="9" scale="78" fitToHeight="0" orientation="landscape" verticalDpi="0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zoomScaleNormal="100" workbookViewId="0">
      <selection activeCell="C25" sqref="C25"/>
    </sheetView>
  </sheetViews>
  <sheetFormatPr defaultRowHeight="15" x14ac:dyDescent="0.25"/>
  <cols>
    <col min="1" max="1" width="57.140625" customWidth="1"/>
    <col min="2" max="3" width="12.7109375" customWidth="1"/>
    <col min="4" max="5" width="15.42578125" bestFit="1" customWidth="1"/>
    <col min="6" max="6" width="10.7109375" customWidth="1"/>
    <col min="7" max="7" width="14.140625" bestFit="1" customWidth="1"/>
    <col min="8" max="8" width="11.140625" bestFit="1" customWidth="1"/>
    <col min="9" max="9" width="14.85546875" bestFit="1" customWidth="1"/>
    <col min="10" max="10" width="15.140625" style="29" customWidth="1"/>
    <col min="11" max="11" width="13.140625" customWidth="1"/>
  </cols>
  <sheetData>
    <row r="1" spans="1:11" ht="51.75" customHeight="1" x14ac:dyDescent="0.25">
      <c r="A1" s="16" t="s">
        <v>50</v>
      </c>
      <c r="B1" s="1" t="s">
        <v>0</v>
      </c>
      <c r="C1" s="1" t="s">
        <v>47</v>
      </c>
      <c r="D1" s="1" t="s">
        <v>51</v>
      </c>
      <c r="E1" s="35" t="s">
        <v>52</v>
      </c>
      <c r="F1" s="1" t="s">
        <v>3</v>
      </c>
      <c r="G1" s="1" t="s">
        <v>4</v>
      </c>
      <c r="H1" s="1" t="s">
        <v>5</v>
      </c>
      <c r="I1" s="2" t="s">
        <v>6</v>
      </c>
      <c r="J1" s="30" t="s">
        <v>48</v>
      </c>
      <c r="K1" s="1" t="s">
        <v>49</v>
      </c>
    </row>
    <row r="2" spans="1:11" ht="18.75" x14ac:dyDescent="0.3">
      <c r="A2" s="3"/>
      <c r="B2" s="4"/>
      <c r="C2" s="4"/>
      <c r="D2" s="4"/>
      <c r="E2" s="36"/>
      <c r="F2" s="4"/>
      <c r="G2" s="4"/>
      <c r="H2" s="4"/>
      <c r="I2" s="4"/>
      <c r="J2" s="24"/>
      <c r="K2" s="4"/>
    </row>
    <row r="3" spans="1:11" x14ac:dyDescent="0.25">
      <c r="A3" s="5" t="s">
        <v>7</v>
      </c>
      <c r="B3" s="17">
        <f>SUM(B4+B7+B9)</f>
        <v>12494960</v>
      </c>
      <c r="C3" s="17">
        <f t="shared" ref="C3:D3" si="0">SUM(C4+C7+C9)</f>
        <v>16052356</v>
      </c>
      <c r="D3" s="17">
        <f t="shared" si="0"/>
        <v>16052356</v>
      </c>
      <c r="E3" s="17">
        <f>SUM(E4+E7+E9)</f>
        <v>17546274.120000001</v>
      </c>
      <c r="F3" s="17">
        <f t="shared" ref="F3:F13" si="1">SUM(E3*100/D3)</f>
        <v>109.30653494103919</v>
      </c>
      <c r="G3" s="17">
        <f t="shared" ref="G3:G41" si="2">SUM(E3-D3)</f>
        <v>1493918.120000001</v>
      </c>
      <c r="H3" s="17">
        <f t="shared" ref="H3:H9" si="3">SUM(E3*100/B3)</f>
        <v>140.42681305102218</v>
      </c>
      <c r="I3" s="17">
        <f t="shared" ref="I3:I41" si="4">SUM(E3-B3)</f>
        <v>5051314.120000001</v>
      </c>
      <c r="J3" s="25">
        <f>SUM(E3-C3)</f>
        <v>1493918.120000001</v>
      </c>
      <c r="K3" s="17">
        <f>SUM(E3*100/C3)</f>
        <v>109.30653494103919</v>
      </c>
    </row>
    <row r="4" spans="1:11" ht="30" customHeight="1" x14ac:dyDescent="0.25">
      <c r="A4" s="6" t="s">
        <v>8</v>
      </c>
      <c r="B4" s="4">
        <f>SUM(B5+B6)</f>
        <v>4617460</v>
      </c>
      <c r="C4" s="37">
        <f>SUM(C5+C6)</f>
        <v>5615100</v>
      </c>
      <c r="D4" s="37">
        <f>SUM(D5+D6)</f>
        <v>5615100</v>
      </c>
      <c r="E4" s="4">
        <v>6443973.7199999997</v>
      </c>
      <c r="F4" s="10">
        <f t="shared" si="1"/>
        <v>114.76151306299086</v>
      </c>
      <c r="G4" s="11">
        <f t="shared" si="2"/>
        <v>828873.71999999974</v>
      </c>
      <c r="H4" s="10">
        <f t="shared" si="3"/>
        <v>139.55667661441572</v>
      </c>
      <c r="I4" s="11">
        <f t="shared" si="4"/>
        <v>1826513.7199999997</v>
      </c>
      <c r="J4" s="25">
        <f>SUM(E4-C4)</f>
        <v>828873.71999999974</v>
      </c>
      <c r="K4" s="17">
        <f>SUM(E4*100/C4)</f>
        <v>114.76151306299086</v>
      </c>
    </row>
    <row r="5" spans="1:11" x14ac:dyDescent="0.25">
      <c r="A5" s="4" t="s">
        <v>9</v>
      </c>
      <c r="B5" s="4">
        <v>4617360</v>
      </c>
      <c r="C5" s="37">
        <v>5615000</v>
      </c>
      <c r="D5" s="4">
        <v>5615000</v>
      </c>
      <c r="E5" s="4">
        <v>6443818.7199999997</v>
      </c>
      <c r="F5" s="10">
        <f t="shared" si="1"/>
        <v>114.76079643811219</v>
      </c>
      <c r="G5" s="11">
        <f t="shared" si="2"/>
        <v>828818.71999999974</v>
      </c>
      <c r="H5" s="10">
        <f t="shared" si="3"/>
        <v>139.55634215222551</v>
      </c>
      <c r="I5" s="11">
        <f t="shared" si="4"/>
        <v>1826458.7199999997</v>
      </c>
      <c r="J5" s="25">
        <f>SUM(E5-C5)</f>
        <v>828818.71999999974</v>
      </c>
      <c r="K5" s="17">
        <f>SUM(E5*100/C5)</f>
        <v>114.76079643811219</v>
      </c>
    </row>
    <row r="6" spans="1:11" x14ac:dyDescent="0.25">
      <c r="A6" s="4" t="s">
        <v>10</v>
      </c>
      <c r="B6" s="4">
        <v>100</v>
      </c>
      <c r="C6" s="37">
        <v>100</v>
      </c>
      <c r="D6" s="4">
        <v>100</v>
      </c>
      <c r="E6" s="4">
        <v>155</v>
      </c>
      <c r="F6" s="10">
        <f t="shared" si="1"/>
        <v>155</v>
      </c>
      <c r="G6" s="11">
        <f t="shared" si="2"/>
        <v>55</v>
      </c>
      <c r="H6" s="10">
        <f t="shared" si="3"/>
        <v>155</v>
      </c>
      <c r="I6" s="11">
        <f t="shared" si="4"/>
        <v>55</v>
      </c>
      <c r="J6" s="25">
        <f>SUM(E6-C6)</f>
        <v>55</v>
      </c>
      <c r="K6" s="17">
        <f>SUM(E6*100/C6)</f>
        <v>155</v>
      </c>
    </row>
    <row r="7" spans="1:11" x14ac:dyDescent="0.25">
      <c r="A7" s="7" t="s">
        <v>11</v>
      </c>
      <c r="B7" s="4">
        <f>SUM(B8)</f>
        <v>16000</v>
      </c>
      <c r="C7" s="37">
        <f t="shared" ref="C7" si="5">SUM(C8)</f>
        <v>16000</v>
      </c>
      <c r="D7" s="4">
        <f>SUM(D8)</f>
        <v>16000</v>
      </c>
      <c r="E7" s="4">
        <v>17554.650000000001</v>
      </c>
      <c r="F7" s="10">
        <f t="shared" si="1"/>
        <v>109.71656250000001</v>
      </c>
      <c r="G7" s="11">
        <f t="shared" si="2"/>
        <v>1554.6500000000015</v>
      </c>
      <c r="H7" s="10">
        <f t="shared" si="3"/>
        <v>109.71656250000001</v>
      </c>
      <c r="I7" s="11">
        <f t="shared" si="4"/>
        <v>1554.6500000000015</v>
      </c>
      <c r="J7" s="11">
        <f>SUM(F7-C7)</f>
        <v>-15890.2834375</v>
      </c>
      <c r="K7" s="11">
        <f>SUM(G7-D7)</f>
        <v>-14445.349999999999</v>
      </c>
    </row>
    <row r="8" spans="1:11" ht="30" x14ac:dyDescent="0.25">
      <c r="A8" s="8" t="s">
        <v>12</v>
      </c>
      <c r="B8" s="4">
        <v>16000</v>
      </c>
      <c r="C8" s="37">
        <v>16000</v>
      </c>
      <c r="D8" s="4">
        <v>16000</v>
      </c>
      <c r="E8" s="4">
        <v>17554.650000000001</v>
      </c>
      <c r="F8" s="10">
        <f t="shared" si="1"/>
        <v>109.71656250000001</v>
      </c>
      <c r="G8" s="11">
        <f t="shared" si="2"/>
        <v>1554.6500000000015</v>
      </c>
      <c r="H8" s="10">
        <f t="shared" si="3"/>
        <v>109.71656250000001</v>
      </c>
      <c r="I8" s="11">
        <f t="shared" si="4"/>
        <v>1554.6500000000015</v>
      </c>
      <c r="J8" s="25">
        <f>SUM(E8-C7)</f>
        <v>1554.6500000000015</v>
      </c>
      <c r="K8" s="17">
        <f>SUM(E8*100/C7)</f>
        <v>109.71656250000001</v>
      </c>
    </row>
    <row r="9" spans="1:11" x14ac:dyDescent="0.25">
      <c r="A9" s="7" t="s">
        <v>16</v>
      </c>
      <c r="B9" s="4">
        <f>SUM(B10+B11+B12)</f>
        <v>7861500</v>
      </c>
      <c r="C9" s="37">
        <f t="shared" ref="C9:D9" si="6">SUM(C10+C11+C12)</f>
        <v>10421256</v>
      </c>
      <c r="D9" s="4">
        <f t="shared" si="6"/>
        <v>10421256</v>
      </c>
      <c r="E9" s="4">
        <f t="shared" ref="E9" si="7">SUM(E10+E11+E12)</f>
        <v>11084745.75</v>
      </c>
      <c r="F9" s="10">
        <f t="shared" si="1"/>
        <v>106.3666965862848</v>
      </c>
      <c r="G9" s="11">
        <f t="shared" si="2"/>
        <v>663489.75</v>
      </c>
      <c r="H9" s="10">
        <f t="shared" si="3"/>
        <v>141.00039114672774</v>
      </c>
      <c r="I9" s="11">
        <f t="shared" si="4"/>
        <v>3223245.75</v>
      </c>
      <c r="J9" s="25">
        <f t="shared" ref="J9:J42" si="8">SUM(E9-C9)</f>
        <v>663489.75</v>
      </c>
      <c r="K9" s="17">
        <f>SUM(E9*100/C9)</f>
        <v>106.3666965862848</v>
      </c>
    </row>
    <row r="10" spans="1:11" x14ac:dyDescent="0.25">
      <c r="A10" s="4" t="s">
        <v>13</v>
      </c>
      <c r="B10" s="4">
        <v>0</v>
      </c>
      <c r="C10" s="37">
        <v>100000</v>
      </c>
      <c r="D10" s="4">
        <v>100000</v>
      </c>
      <c r="E10" s="4">
        <v>326193.24</v>
      </c>
      <c r="F10" s="10">
        <f t="shared" si="1"/>
        <v>326.19324</v>
      </c>
      <c r="G10" s="11">
        <f t="shared" si="2"/>
        <v>226193.24</v>
      </c>
      <c r="H10" s="10"/>
      <c r="I10" s="11">
        <f t="shared" si="4"/>
        <v>326193.24</v>
      </c>
      <c r="J10" s="25">
        <f t="shared" si="8"/>
        <v>226193.24</v>
      </c>
      <c r="K10" s="17">
        <f>SUM(E10*100/C10)</f>
        <v>326.19324</v>
      </c>
    </row>
    <row r="11" spans="1:11" x14ac:dyDescent="0.25">
      <c r="A11" s="4" t="s">
        <v>14</v>
      </c>
      <c r="B11" s="4">
        <v>2233000</v>
      </c>
      <c r="C11" s="37">
        <v>3284321</v>
      </c>
      <c r="D11" s="4">
        <v>3284321</v>
      </c>
      <c r="E11" s="4">
        <v>3327379.58</v>
      </c>
      <c r="F11" s="10">
        <f t="shared" si="1"/>
        <v>101.31103445735054</v>
      </c>
      <c r="G11" s="11">
        <f t="shared" si="2"/>
        <v>43058.580000000075</v>
      </c>
      <c r="H11" s="10">
        <f>SUM(E11*100/B11)</f>
        <v>149.00938557993732</v>
      </c>
      <c r="I11" s="11">
        <f t="shared" si="4"/>
        <v>1094379.58</v>
      </c>
      <c r="J11" s="25">
        <f t="shared" si="8"/>
        <v>43058.580000000075</v>
      </c>
      <c r="K11" s="17">
        <f>SUM(E11*100/C11)</f>
        <v>101.31103445735054</v>
      </c>
    </row>
    <row r="12" spans="1:11" x14ac:dyDescent="0.25">
      <c r="A12" s="4" t="s">
        <v>15</v>
      </c>
      <c r="B12" s="4">
        <v>5628500</v>
      </c>
      <c r="C12" s="37">
        <v>7036935</v>
      </c>
      <c r="D12" s="4">
        <v>7036935</v>
      </c>
      <c r="E12" s="4">
        <v>7431172.9299999997</v>
      </c>
      <c r="F12" s="10">
        <f t="shared" si="1"/>
        <v>105.60240971388822</v>
      </c>
      <c r="G12" s="11">
        <f t="shared" si="2"/>
        <v>394237.9299999997</v>
      </c>
      <c r="H12" s="10">
        <f>SUM(E12*100/B12)</f>
        <v>132.02759047703651</v>
      </c>
      <c r="I12" s="11">
        <f t="shared" si="4"/>
        <v>1802672.9299999997</v>
      </c>
      <c r="J12" s="25">
        <f t="shared" si="8"/>
        <v>394237.9299999997</v>
      </c>
      <c r="K12" s="17">
        <f>SUM(E12*100/C12)</f>
        <v>105.60240971388822</v>
      </c>
    </row>
    <row r="13" spans="1:11" x14ac:dyDescent="0.25">
      <c r="A13" s="5" t="s">
        <v>17</v>
      </c>
      <c r="B13" s="17">
        <f>SUM(B14+B15+B18+B19)</f>
        <v>23900</v>
      </c>
      <c r="C13" s="38">
        <f t="shared" ref="C13:D13" si="9">SUM(C14+C15+C18+C19)</f>
        <v>23900</v>
      </c>
      <c r="D13" s="38">
        <f t="shared" si="9"/>
        <v>23900</v>
      </c>
      <c r="E13" s="17">
        <f>SUM(E14+E15+E18+E19)</f>
        <v>27811.39</v>
      </c>
      <c r="F13" s="17">
        <f t="shared" si="1"/>
        <v>116.36564853556486</v>
      </c>
      <c r="G13" s="17">
        <f t="shared" si="2"/>
        <v>3911.3899999999994</v>
      </c>
      <c r="H13" s="17">
        <f>SUM(E13*100/B13)</f>
        <v>116.36564853556486</v>
      </c>
      <c r="I13" s="17">
        <f t="shared" si="4"/>
        <v>3911.3899999999994</v>
      </c>
      <c r="J13" s="25">
        <f t="shared" si="8"/>
        <v>3911.3899999999994</v>
      </c>
      <c r="K13" s="17">
        <f>SUM(E13*100/C13)</f>
        <v>116.36564853556486</v>
      </c>
    </row>
    <row r="14" spans="1:11" x14ac:dyDescent="0.25">
      <c r="A14" s="7" t="s">
        <v>37</v>
      </c>
      <c r="B14" s="4"/>
      <c r="C14" s="37"/>
      <c r="D14" s="4"/>
      <c r="E14" s="4">
        <v>6000</v>
      </c>
      <c r="F14" s="10"/>
      <c r="G14" s="11">
        <f t="shared" si="2"/>
        <v>6000</v>
      </c>
      <c r="H14" s="10"/>
      <c r="I14" s="11">
        <f t="shared" si="4"/>
        <v>6000</v>
      </c>
      <c r="J14" s="25">
        <f t="shared" si="8"/>
        <v>6000</v>
      </c>
      <c r="K14" s="25">
        <f>SUM(F14-D14)</f>
        <v>0</v>
      </c>
    </row>
    <row r="15" spans="1:11" ht="30" x14ac:dyDescent="0.25">
      <c r="A15" s="6" t="s">
        <v>38</v>
      </c>
      <c r="B15" s="4">
        <f>SUM(B16+B17)</f>
        <v>22800</v>
      </c>
      <c r="C15" s="4">
        <f t="shared" ref="C15:D15" si="10">SUM(C16+C17)</f>
        <v>22800</v>
      </c>
      <c r="D15" s="4">
        <f t="shared" si="10"/>
        <v>22800</v>
      </c>
      <c r="E15" s="4">
        <f t="shared" ref="E15" si="11">SUM(E16+E17)</f>
        <v>21670.799999999999</v>
      </c>
      <c r="F15" s="10">
        <f t="shared" ref="F15:F29" si="12">SUM(E15*100/D15)</f>
        <v>95.047368421052639</v>
      </c>
      <c r="G15" s="11">
        <f t="shared" si="2"/>
        <v>-1129.2000000000007</v>
      </c>
      <c r="H15" s="10">
        <f t="shared" ref="H15:H25" si="13">SUM(E15*100/B15)</f>
        <v>95.047368421052639</v>
      </c>
      <c r="I15" s="11">
        <f t="shared" si="4"/>
        <v>-1129.2000000000007</v>
      </c>
      <c r="J15" s="25">
        <f t="shared" si="8"/>
        <v>-1129.2000000000007</v>
      </c>
      <c r="K15" s="17">
        <f t="shared" ref="K15:K29" si="14">SUM(E15*100/C15)</f>
        <v>95.047368421052639</v>
      </c>
    </row>
    <row r="16" spans="1:11" x14ac:dyDescent="0.25">
      <c r="A16" s="4" t="s">
        <v>36</v>
      </c>
      <c r="B16" s="4">
        <v>22000</v>
      </c>
      <c r="C16" s="4">
        <v>22000</v>
      </c>
      <c r="D16" s="4">
        <v>22000</v>
      </c>
      <c r="E16" s="4">
        <v>20854.8</v>
      </c>
      <c r="F16" s="10">
        <f t="shared" si="12"/>
        <v>94.794545454545457</v>
      </c>
      <c r="G16" s="11">
        <f t="shared" si="2"/>
        <v>-1145.2000000000007</v>
      </c>
      <c r="H16" s="10">
        <f t="shared" si="13"/>
        <v>94.794545454545457</v>
      </c>
      <c r="I16" s="11">
        <f t="shared" si="4"/>
        <v>-1145.2000000000007</v>
      </c>
      <c r="J16" s="25">
        <f t="shared" si="8"/>
        <v>-1145.2000000000007</v>
      </c>
      <c r="K16" s="17">
        <f t="shared" si="14"/>
        <v>94.794545454545457</v>
      </c>
    </row>
    <row r="17" spans="1:11" x14ac:dyDescent="0.25">
      <c r="A17" s="4" t="s">
        <v>18</v>
      </c>
      <c r="B17" s="4">
        <v>800</v>
      </c>
      <c r="C17" s="4">
        <v>800</v>
      </c>
      <c r="D17" s="4">
        <v>800</v>
      </c>
      <c r="E17" s="4">
        <v>816</v>
      </c>
      <c r="F17" s="10">
        <f t="shared" si="12"/>
        <v>102</v>
      </c>
      <c r="G17" s="11">
        <f t="shared" si="2"/>
        <v>16</v>
      </c>
      <c r="H17" s="10">
        <f t="shared" si="13"/>
        <v>102</v>
      </c>
      <c r="I17" s="11">
        <f t="shared" si="4"/>
        <v>16</v>
      </c>
      <c r="J17" s="25">
        <f t="shared" si="8"/>
        <v>16</v>
      </c>
      <c r="K17" s="17">
        <f t="shared" si="14"/>
        <v>102</v>
      </c>
    </row>
    <row r="18" spans="1:11" x14ac:dyDescent="0.25">
      <c r="A18" s="7" t="s">
        <v>39</v>
      </c>
      <c r="B18" s="4">
        <v>100</v>
      </c>
      <c r="C18" s="4">
        <v>100</v>
      </c>
      <c r="D18" s="4">
        <v>100</v>
      </c>
      <c r="E18" s="4">
        <v>140.59</v>
      </c>
      <c r="F18" s="10">
        <f t="shared" si="12"/>
        <v>140.59</v>
      </c>
      <c r="G18" s="11">
        <f t="shared" si="2"/>
        <v>40.590000000000003</v>
      </c>
      <c r="H18" s="10">
        <f t="shared" si="13"/>
        <v>140.59</v>
      </c>
      <c r="I18" s="11">
        <f t="shared" si="4"/>
        <v>40.590000000000003</v>
      </c>
      <c r="J18" s="25">
        <f t="shared" si="8"/>
        <v>40.590000000000003</v>
      </c>
      <c r="K18" s="17">
        <f t="shared" si="14"/>
        <v>140.59</v>
      </c>
    </row>
    <row r="19" spans="1:11" x14ac:dyDescent="0.25">
      <c r="A19" s="7" t="s">
        <v>40</v>
      </c>
      <c r="B19" s="4">
        <v>1000</v>
      </c>
      <c r="C19" s="4">
        <v>1000</v>
      </c>
      <c r="D19" s="4">
        <v>1000</v>
      </c>
      <c r="E19" s="4">
        <v>0</v>
      </c>
      <c r="F19" s="10">
        <f t="shared" si="12"/>
        <v>0</v>
      </c>
      <c r="G19" s="11">
        <f t="shared" si="2"/>
        <v>-1000</v>
      </c>
      <c r="H19" s="10">
        <f t="shared" si="13"/>
        <v>0</v>
      </c>
      <c r="I19" s="11">
        <f t="shared" si="4"/>
        <v>-1000</v>
      </c>
      <c r="J19" s="25">
        <f t="shared" si="8"/>
        <v>-1000</v>
      </c>
      <c r="K19" s="17">
        <f t="shared" si="14"/>
        <v>0</v>
      </c>
    </row>
    <row r="20" spans="1:11" x14ac:dyDescent="0.25">
      <c r="A20" s="21" t="s">
        <v>19</v>
      </c>
      <c r="B20" s="22">
        <f>SUM(B3+B13)</f>
        <v>12518860</v>
      </c>
      <c r="C20" s="22">
        <f>SUM(C3+C13)</f>
        <v>16076256</v>
      </c>
      <c r="D20" s="22">
        <f>SUM(D3+D13)</f>
        <v>16076256</v>
      </c>
      <c r="E20" s="22">
        <f>SUM(E3+E13)</f>
        <v>17574085.510000002</v>
      </c>
      <c r="F20" s="23">
        <f t="shared" si="12"/>
        <v>109.31702947502205</v>
      </c>
      <c r="G20" s="23">
        <f t="shared" si="2"/>
        <v>1497829.5100000016</v>
      </c>
      <c r="H20" s="22">
        <f t="shared" si="13"/>
        <v>140.38087741216054</v>
      </c>
      <c r="I20" s="22">
        <f t="shared" si="4"/>
        <v>5055225.5100000016</v>
      </c>
      <c r="J20" s="26">
        <f t="shared" si="8"/>
        <v>1497829.5100000016</v>
      </c>
      <c r="K20" s="22">
        <f t="shared" si="14"/>
        <v>109.31702947502205</v>
      </c>
    </row>
    <row r="21" spans="1:11" x14ac:dyDescent="0.25">
      <c r="A21" s="5" t="s">
        <v>20</v>
      </c>
      <c r="B21" s="17">
        <f>SUM(B22+B23)</f>
        <v>9378700</v>
      </c>
      <c r="C21" s="17">
        <f>SUM(C22+C23)</f>
        <v>10648880</v>
      </c>
      <c r="D21" s="17">
        <f>SUM(D22+D23)</f>
        <v>10648386.060000001</v>
      </c>
      <c r="E21" s="17">
        <f>SUM(E22+E23)</f>
        <v>10648386.059999999</v>
      </c>
      <c r="F21" s="17">
        <f t="shared" si="12"/>
        <v>99.999999999999986</v>
      </c>
      <c r="G21" s="17">
        <f t="shared" si="2"/>
        <v>-1.862645149230957E-9</v>
      </c>
      <c r="H21" s="17">
        <f t="shared" si="13"/>
        <v>113.53797498587222</v>
      </c>
      <c r="I21" s="17">
        <f t="shared" si="4"/>
        <v>1269686.0599999987</v>
      </c>
      <c r="J21" s="25">
        <f t="shared" si="8"/>
        <v>-493.9400000013411</v>
      </c>
      <c r="K21" s="17">
        <f t="shared" si="14"/>
        <v>99.995361577931192</v>
      </c>
    </row>
    <row r="22" spans="1:11" ht="60" x14ac:dyDescent="0.25">
      <c r="A22" s="6" t="s">
        <v>21</v>
      </c>
      <c r="B22" s="4">
        <v>1754100</v>
      </c>
      <c r="C22" s="4">
        <v>1754100</v>
      </c>
      <c r="D22" s="4">
        <v>1754100</v>
      </c>
      <c r="E22" s="4">
        <v>1754100</v>
      </c>
      <c r="F22" s="10">
        <f t="shared" si="12"/>
        <v>100</v>
      </c>
      <c r="G22" s="11">
        <f t="shared" si="2"/>
        <v>0</v>
      </c>
      <c r="H22" s="10">
        <f t="shared" si="13"/>
        <v>100</v>
      </c>
      <c r="I22" s="11">
        <f t="shared" si="4"/>
        <v>0</v>
      </c>
      <c r="J22" s="25">
        <f t="shared" si="8"/>
        <v>0</v>
      </c>
      <c r="K22" s="17">
        <f t="shared" si="14"/>
        <v>100</v>
      </c>
    </row>
    <row r="23" spans="1:11" x14ac:dyDescent="0.25">
      <c r="A23" s="7" t="s">
        <v>22</v>
      </c>
      <c r="B23" s="4">
        <f>SUM(B24+B25+B26+B28)</f>
        <v>7624600</v>
      </c>
      <c r="C23" s="4">
        <f>SUM(C24+C25+C26+C27+C28)</f>
        <v>8894780</v>
      </c>
      <c r="D23" s="4">
        <f>SUM(D24+D25+D26+D27+D28)</f>
        <v>8894286.0600000005</v>
      </c>
      <c r="E23" s="19">
        <f>SUM(E24+E25+E26+E28+E27)</f>
        <v>8894286.0599999987</v>
      </c>
      <c r="F23" s="10">
        <f t="shared" si="12"/>
        <v>99.999999999999986</v>
      </c>
      <c r="G23" s="11">
        <f t="shared" si="2"/>
        <v>-1.862645149230957E-9</v>
      </c>
      <c r="H23" s="10">
        <f t="shared" si="13"/>
        <v>116.65249403247383</v>
      </c>
      <c r="I23" s="11">
        <f t="shared" si="4"/>
        <v>1269686.0599999987</v>
      </c>
      <c r="J23" s="25">
        <f t="shared" si="8"/>
        <v>-493.9400000013411</v>
      </c>
      <c r="K23" s="17">
        <f t="shared" si="14"/>
        <v>99.994446855346609</v>
      </c>
    </row>
    <row r="24" spans="1:11" x14ac:dyDescent="0.25">
      <c r="A24" s="4" t="s">
        <v>23</v>
      </c>
      <c r="B24" s="4">
        <v>5257700</v>
      </c>
      <c r="C24" s="4">
        <v>5257700</v>
      </c>
      <c r="D24" s="4">
        <v>5257700</v>
      </c>
      <c r="E24" s="4">
        <v>5257700</v>
      </c>
      <c r="F24" s="10">
        <f t="shared" si="12"/>
        <v>100</v>
      </c>
      <c r="G24" s="11">
        <f t="shared" si="2"/>
        <v>0</v>
      </c>
      <c r="H24" s="10">
        <f t="shared" si="13"/>
        <v>100</v>
      </c>
      <c r="I24" s="11">
        <f t="shared" si="4"/>
        <v>0</v>
      </c>
      <c r="J24" s="25">
        <f t="shared" si="8"/>
        <v>0</v>
      </c>
      <c r="K24" s="17">
        <f t="shared" si="14"/>
        <v>100</v>
      </c>
    </row>
    <row r="25" spans="1:11" x14ac:dyDescent="0.25">
      <c r="A25" s="4" t="s">
        <v>24</v>
      </c>
      <c r="B25" s="4">
        <v>2366900</v>
      </c>
      <c r="C25" s="4">
        <v>2366900</v>
      </c>
      <c r="D25" s="4">
        <v>2366900</v>
      </c>
      <c r="E25" s="4">
        <v>2366900</v>
      </c>
      <c r="F25" s="10">
        <f t="shared" si="12"/>
        <v>100</v>
      </c>
      <c r="G25" s="11">
        <f t="shared" si="2"/>
        <v>0</v>
      </c>
      <c r="H25" s="10">
        <f t="shared" si="13"/>
        <v>100</v>
      </c>
      <c r="I25" s="11">
        <f t="shared" si="4"/>
        <v>0</v>
      </c>
      <c r="J25" s="25">
        <f t="shared" si="8"/>
        <v>0</v>
      </c>
      <c r="K25" s="17">
        <f t="shared" si="14"/>
        <v>100</v>
      </c>
    </row>
    <row r="26" spans="1:11" ht="30" customHeight="1" x14ac:dyDescent="0.25">
      <c r="A26" s="2" t="s">
        <v>25</v>
      </c>
      <c r="B26" s="4"/>
      <c r="C26" s="4">
        <v>192680</v>
      </c>
      <c r="D26" s="4">
        <v>192680</v>
      </c>
      <c r="E26" s="4">
        <v>192680</v>
      </c>
      <c r="F26" s="10">
        <f t="shared" si="12"/>
        <v>100</v>
      </c>
      <c r="G26" s="11">
        <f t="shared" si="2"/>
        <v>0</v>
      </c>
      <c r="H26" s="10"/>
      <c r="I26" s="11">
        <f t="shared" si="4"/>
        <v>192680</v>
      </c>
      <c r="J26" s="25">
        <f t="shared" si="8"/>
        <v>0</v>
      </c>
      <c r="K26" s="17">
        <f t="shared" si="14"/>
        <v>100</v>
      </c>
    </row>
    <row r="27" spans="1:11" ht="30" customHeight="1" x14ac:dyDescent="0.25">
      <c r="A27" s="2" t="s">
        <v>46</v>
      </c>
      <c r="B27" s="4"/>
      <c r="C27" s="4">
        <v>862600</v>
      </c>
      <c r="D27" s="4">
        <v>862112.5</v>
      </c>
      <c r="E27" s="4">
        <v>862112.5</v>
      </c>
      <c r="F27" s="10">
        <f t="shared" si="12"/>
        <v>100</v>
      </c>
      <c r="G27" s="11">
        <f t="shared" si="2"/>
        <v>0</v>
      </c>
      <c r="H27" s="10"/>
      <c r="I27" s="11">
        <f t="shared" si="4"/>
        <v>862112.5</v>
      </c>
      <c r="J27" s="25">
        <f t="shared" si="8"/>
        <v>-487.5</v>
      </c>
      <c r="K27" s="17">
        <f t="shared" si="14"/>
        <v>99.943484813354971</v>
      </c>
    </row>
    <row r="28" spans="1:11" x14ac:dyDescent="0.25">
      <c r="A28" s="4" t="s">
        <v>26</v>
      </c>
      <c r="B28" s="4"/>
      <c r="C28" s="4">
        <v>214900</v>
      </c>
      <c r="D28" s="4">
        <v>214893.56</v>
      </c>
      <c r="E28" s="4">
        <v>214893.56</v>
      </c>
      <c r="F28" s="10">
        <f t="shared" si="12"/>
        <v>100</v>
      </c>
      <c r="G28" s="11">
        <f t="shared" si="2"/>
        <v>0</v>
      </c>
      <c r="H28" s="10"/>
      <c r="I28" s="11">
        <f t="shared" si="4"/>
        <v>214893.56</v>
      </c>
      <c r="J28" s="25">
        <f t="shared" si="8"/>
        <v>-6.4400000000023283</v>
      </c>
      <c r="K28" s="17">
        <f t="shared" si="14"/>
        <v>99.997003257328984</v>
      </c>
    </row>
    <row r="29" spans="1:11" x14ac:dyDescent="0.25">
      <c r="A29" s="12" t="s">
        <v>27</v>
      </c>
      <c r="B29" s="13">
        <f>SUM(B20+B21)</f>
        <v>21897560</v>
      </c>
      <c r="C29" s="13">
        <f>SUM(C20+C21)</f>
        <v>26725136</v>
      </c>
      <c r="D29" s="13">
        <f>SUM(D20+D21)</f>
        <v>26724642.060000002</v>
      </c>
      <c r="E29" s="13">
        <f>SUM(E20+E21)</f>
        <v>28222471.57</v>
      </c>
      <c r="F29" s="13">
        <f t="shared" si="12"/>
        <v>105.60467566464386</v>
      </c>
      <c r="G29" s="13">
        <f t="shared" si="2"/>
        <v>1497829.5099999979</v>
      </c>
      <c r="H29" s="13">
        <f>SUM(E29*100/B29)</f>
        <v>128.88409288523471</v>
      </c>
      <c r="I29" s="13">
        <f t="shared" si="4"/>
        <v>6324911.5700000003</v>
      </c>
      <c r="J29" s="27">
        <f t="shared" si="8"/>
        <v>1497335.5700000003</v>
      </c>
      <c r="K29" s="23">
        <f t="shared" si="14"/>
        <v>105.60272385517514</v>
      </c>
    </row>
    <row r="30" spans="1:11" ht="18.75" x14ac:dyDescent="0.3">
      <c r="A30" s="3" t="s">
        <v>28</v>
      </c>
      <c r="B30" s="9"/>
      <c r="C30" s="9"/>
      <c r="D30" s="9"/>
      <c r="E30" s="9"/>
      <c r="F30" s="10"/>
      <c r="G30" s="11">
        <f t="shared" si="2"/>
        <v>0</v>
      </c>
      <c r="H30" s="10"/>
      <c r="I30" s="11">
        <f t="shared" si="4"/>
        <v>0</v>
      </c>
      <c r="J30" s="25">
        <f t="shared" si="8"/>
        <v>0</v>
      </c>
      <c r="K30" s="17"/>
    </row>
    <row r="31" spans="1:11" x14ac:dyDescent="0.25">
      <c r="A31" s="7" t="s">
        <v>29</v>
      </c>
      <c r="B31" s="17">
        <v>78000</v>
      </c>
      <c r="C31" s="17">
        <v>78000</v>
      </c>
      <c r="D31" s="17">
        <v>78000</v>
      </c>
      <c r="E31" s="17">
        <v>135373.82</v>
      </c>
      <c r="F31" s="17">
        <f>SUM(E31*100/D31)</f>
        <v>173.55617948717949</v>
      </c>
      <c r="G31" s="17">
        <f t="shared" si="2"/>
        <v>57373.820000000007</v>
      </c>
      <c r="H31" s="17">
        <f>SUM(E31*100/B31)</f>
        <v>173.55617948717949</v>
      </c>
      <c r="I31" s="17">
        <f t="shared" si="4"/>
        <v>57373.820000000007</v>
      </c>
      <c r="J31" s="25">
        <f t="shared" si="8"/>
        <v>57373.820000000007</v>
      </c>
      <c r="K31" s="17">
        <f>SUM(E31*100/C31)</f>
        <v>173.55617948717949</v>
      </c>
    </row>
    <row r="32" spans="1:11" x14ac:dyDescent="0.25">
      <c r="A32" s="7" t="s">
        <v>33</v>
      </c>
      <c r="B32" s="17">
        <f>SUM(B33+B34)</f>
        <v>33000</v>
      </c>
      <c r="C32" s="17">
        <f>SUM(C33+C34)</f>
        <v>33000</v>
      </c>
      <c r="D32" s="17">
        <f>SUM(D33+D34)</f>
        <v>33000</v>
      </c>
      <c r="E32" s="17">
        <f>SUM(E33+E34)</f>
        <v>3054443.26</v>
      </c>
      <c r="F32" s="17"/>
      <c r="G32" s="17">
        <f t="shared" si="2"/>
        <v>3021443.26</v>
      </c>
      <c r="H32" s="17">
        <f>SUM(E32*100/B32)</f>
        <v>9255.8886666666658</v>
      </c>
      <c r="I32" s="17">
        <f t="shared" si="4"/>
        <v>3021443.26</v>
      </c>
      <c r="J32" s="25">
        <f t="shared" si="8"/>
        <v>3021443.26</v>
      </c>
      <c r="K32" s="17">
        <f>SUM(E32*100/C32)</f>
        <v>9255.8886666666658</v>
      </c>
    </row>
    <row r="33" spans="1:11" ht="30" x14ac:dyDescent="0.25">
      <c r="A33" s="8" t="s">
        <v>30</v>
      </c>
      <c r="B33" s="4">
        <v>33000</v>
      </c>
      <c r="C33" s="4">
        <v>33000</v>
      </c>
      <c r="D33" s="4">
        <v>33000</v>
      </c>
      <c r="E33" s="4">
        <v>148821.26</v>
      </c>
      <c r="F33" s="10"/>
      <c r="G33" s="11">
        <f t="shared" si="2"/>
        <v>115821.26000000001</v>
      </c>
      <c r="H33" s="10">
        <f>SUM(E33*100/B33)</f>
        <v>450.97351515151513</v>
      </c>
      <c r="I33" s="11">
        <f t="shared" si="4"/>
        <v>115821.26000000001</v>
      </c>
      <c r="J33" s="25">
        <f t="shared" si="8"/>
        <v>115821.26000000001</v>
      </c>
      <c r="K33" s="17">
        <f>SUM(E33*100/C33)</f>
        <v>450.97351515151513</v>
      </c>
    </row>
    <row r="34" spans="1:11" x14ac:dyDescent="0.25">
      <c r="A34" s="8" t="s">
        <v>34</v>
      </c>
      <c r="B34" s="4"/>
      <c r="C34" s="4"/>
      <c r="D34" s="4"/>
      <c r="E34" s="4">
        <v>2905622</v>
      </c>
      <c r="F34" s="10"/>
      <c r="G34" s="11">
        <f t="shared" si="2"/>
        <v>2905622</v>
      </c>
      <c r="H34" s="10"/>
      <c r="I34" s="11">
        <f t="shared" si="4"/>
        <v>2905622</v>
      </c>
      <c r="J34" s="25">
        <f t="shared" si="8"/>
        <v>2905622</v>
      </c>
      <c r="K34" s="17"/>
    </row>
    <row r="35" spans="1:11" ht="45" x14ac:dyDescent="0.25">
      <c r="A35" s="6" t="s">
        <v>31</v>
      </c>
      <c r="B35" s="17"/>
      <c r="C35" s="17"/>
      <c r="D35" s="17"/>
      <c r="E35" s="17">
        <v>1543.5</v>
      </c>
      <c r="F35" s="17"/>
      <c r="G35" s="17">
        <f t="shared" si="2"/>
        <v>1543.5</v>
      </c>
      <c r="H35" s="17"/>
      <c r="I35" s="17">
        <f t="shared" si="4"/>
        <v>1543.5</v>
      </c>
      <c r="J35" s="25">
        <f t="shared" si="8"/>
        <v>1543.5</v>
      </c>
      <c r="K35" s="17"/>
    </row>
    <row r="36" spans="1:11" x14ac:dyDescent="0.25">
      <c r="A36" s="7" t="s">
        <v>32</v>
      </c>
      <c r="B36" s="17"/>
      <c r="C36" s="17">
        <v>400000</v>
      </c>
      <c r="D36" s="17">
        <v>400000</v>
      </c>
      <c r="E36" s="17">
        <v>405770.2</v>
      </c>
      <c r="F36" s="17"/>
      <c r="G36" s="17">
        <f t="shared" si="2"/>
        <v>5770.2000000000116</v>
      </c>
      <c r="H36" s="17"/>
      <c r="I36" s="17">
        <f t="shared" si="4"/>
        <v>405770.2</v>
      </c>
      <c r="J36" s="25">
        <f t="shared" si="8"/>
        <v>5770.2000000000116</v>
      </c>
      <c r="K36" s="17">
        <f>SUM(E36*100/C36)</f>
        <v>101.44255</v>
      </c>
    </row>
    <row r="37" spans="1:11" x14ac:dyDescent="0.25">
      <c r="A37" s="7" t="s">
        <v>41</v>
      </c>
      <c r="B37" s="17"/>
      <c r="C37" s="17">
        <v>409760</v>
      </c>
      <c r="D37" s="17">
        <v>409760</v>
      </c>
      <c r="E37" s="17">
        <v>409760</v>
      </c>
      <c r="F37" s="17"/>
      <c r="G37" s="17">
        <f t="shared" si="2"/>
        <v>0</v>
      </c>
      <c r="H37" s="17"/>
      <c r="I37" s="17">
        <f t="shared" si="4"/>
        <v>409760</v>
      </c>
      <c r="J37" s="25">
        <f t="shared" si="8"/>
        <v>0</v>
      </c>
      <c r="K37" s="17">
        <f>SUM(E37*100/C37)</f>
        <v>100</v>
      </c>
    </row>
    <row r="38" spans="1:11" x14ac:dyDescent="0.25">
      <c r="A38" s="7" t="s">
        <v>42</v>
      </c>
      <c r="B38" s="17"/>
      <c r="C38" s="17"/>
      <c r="D38" s="17"/>
      <c r="E38" s="17">
        <v>2443.7199999999998</v>
      </c>
      <c r="F38" s="17"/>
      <c r="G38" s="17">
        <f t="shared" si="2"/>
        <v>2443.7199999999998</v>
      </c>
      <c r="H38" s="17"/>
      <c r="I38" s="17">
        <f t="shared" si="4"/>
        <v>2443.7199999999998</v>
      </c>
      <c r="J38" s="25">
        <f t="shared" si="8"/>
        <v>2443.7199999999998</v>
      </c>
      <c r="K38" s="17"/>
    </row>
    <row r="39" spans="1:11" x14ac:dyDescent="0.25">
      <c r="A39" s="7" t="s">
        <v>44</v>
      </c>
      <c r="B39" s="17"/>
      <c r="C39" s="17"/>
      <c r="D39" s="17"/>
      <c r="E39" s="17">
        <v>5250</v>
      </c>
      <c r="F39" s="17"/>
      <c r="G39" s="17">
        <f t="shared" si="2"/>
        <v>5250</v>
      </c>
      <c r="H39" s="17"/>
      <c r="I39" s="17">
        <f t="shared" si="4"/>
        <v>5250</v>
      </c>
      <c r="J39" s="25">
        <f t="shared" si="8"/>
        <v>5250</v>
      </c>
      <c r="K39" s="17"/>
    </row>
    <row r="40" spans="1:11" ht="45.75" customHeight="1" x14ac:dyDescent="0.25">
      <c r="A40" s="32" t="s">
        <v>46</v>
      </c>
      <c r="B40" s="17"/>
      <c r="C40" s="33">
        <v>1725200</v>
      </c>
      <c r="D40" s="33">
        <v>1724747.69</v>
      </c>
      <c r="E40" s="33">
        <v>1724747.69</v>
      </c>
      <c r="F40" s="33"/>
      <c r="G40" s="33">
        <f t="shared" si="2"/>
        <v>0</v>
      </c>
      <c r="H40" s="33"/>
      <c r="I40" s="33">
        <f t="shared" si="4"/>
        <v>1724747.69</v>
      </c>
      <c r="J40" s="34">
        <f t="shared" si="8"/>
        <v>-452.31000000005588</v>
      </c>
      <c r="K40" s="33">
        <f>SUM(E40*100/C40)</f>
        <v>99.973782170183171</v>
      </c>
    </row>
    <row r="41" spans="1:11" x14ac:dyDescent="0.25">
      <c r="A41" s="12" t="s">
        <v>35</v>
      </c>
      <c r="B41" s="13">
        <f>SUM(B31+B32+B35+B36+B37)</f>
        <v>111000</v>
      </c>
      <c r="C41" s="13">
        <f>SUM(C31+C32+C35+C36+C37+C40)</f>
        <v>2645960</v>
      </c>
      <c r="D41" s="13">
        <f>SUM(D31+D32+D35+D36+D37)</f>
        <v>920760</v>
      </c>
      <c r="E41" s="13">
        <f>SUM(E31+E32+E35+E36+E37+E38+E39+E40)</f>
        <v>5739332.1899999995</v>
      </c>
      <c r="F41" s="13">
        <f>SUM(E41*100/D41)</f>
        <v>623.32553434119643</v>
      </c>
      <c r="G41" s="13">
        <f t="shared" si="2"/>
        <v>4818572.1899999995</v>
      </c>
      <c r="H41" s="13">
        <f>SUM(E41*100/B41)</f>
        <v>5170.5695405405404</v>
      </c>
      <c r="I41" s="13">
        <f t="shared" si="4"/>
        <v>5628332.1899999995</v>
      </c>
      <c r="J41" s="27">
        <f t="shared" si="8"/>
        <v>3093372.1899999995</v>
      </c>
      <c r="K41" s="23">
        <f>SUM(E41*100/C41)</f>
        <v>216.90925750956174</v>
      </c>
    </row>
    <row r="42" spans="1:11" x14ac:dyDescent="0.25">
      <c r="A42" s="14" t="s">
        <v>53</v>
      </c>
      <c r="B42" s="15">
        <f>SUM(B29+B41)</f>
        <v>22008560</v>
      </c>
      <c r="C42" s="15">
        <f>SUM(C29+C41)</f>
        <v>29371096</v>
      </c>
      <c r="D42" s="15">
        <f t="shared" ref="D42:I42" si="15">SUM(D29+D41)</f>
        <v>27645402.060000002</v>
      </c>
      <c r="E42" s="15">
        <f t="shared" si="15"/>
        <v>33961803.759999998</v>
      </c>
      <c r="F42" s="15">
        <f>SUM(E42*100/D42)</f>
        <v>122.84792851372261</v>
      </c>
      <c r="G42" s="15">
        <f t="shared" si="15"/>
        <v>6316401.6999999974</v>
      </c>
      <c r="H42" s="15">
        <f>SUM(E42*100/B42)</f>
        <v>154.31179395653328</v>
      </c>
      <c r="I42" s="15">
        <f t="shared" si="15"/>
        <v>11953243.76</v>
      </c>
      <c r="J42" s="28">
        <f t="shared" si="8"/>
        <v>4590707.7599999979</v>
      </c>
      <c r="K42" s="31">
        <f>SUM(E42*100/C42)</f>
        <v>115.63001857336205</v>
      </c>
    </row>
  </sheetData>
  <printOptions horizontalCentered="1" verticalCentered="1"/>
  <pageMargins left="0" right="0" top="0.15748031496062992" bottom="0.15748031496062992" header="0.31496062992125984" footer="0.31496062992125984"/>
  <pageSetup paperSize="9" scale="74" fitToHeight="0" orientation="landscape" verticalDpi="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2018-01-25T12:39:10Z</cp:lastPrinted>
  <dcterms:created xsi:type="dcterms:W3CDTF">2017-06-27T10:19:47Z</dcterms:created>
  <dcterms:modified xsi:type="dcterms:W3CDTF">2018-01-25T12:49:09Z</dcterms:modified>
</cp:coreProperties>
</file>